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J\Desktop\"/>
    </mc:Choice>
  </mc:AlternateContent>
  <bookViews>
    <workbookView xWindow="0" yWindow="0" windowWidth="20490" windowHeight="7620"/>
  </bookViews>
  <sheets>
    <sheet name="Monitoreo_Seguimento_Evaluación" sheetId="3" r:id="rId1"/>
    <sheet name="PINAR" sheetId="4" state="hidden" r:id="rId2"/>
    <sheet name="PLAN-ADQUISICIONES" sheetId="5" state="hidden" r:id="rId3"/>
    <sheet name="PLAN-VACANTES" sheetId="6" state="hidden" r:id="rId4"/>
    <sheet name="PREVISION-RECURSOS-HUMANOS" sheetId="7" state="hidden" r:id="rId5"/>
    <sheet name="ESTRATEGICO-TH" sheetId="8" state="hidden" r:id="rId6"/>
    <sheet name="INS-CAPACITACIONES" sheetId="9" state="hidden" r:id="rId7"/>
    <sheet name="INCENTIVOS-INSTITUCIONALES" sheetId="10" state="hidden" r:id="rId8"/>
    <sheet name="SG-SST" sheetId="11" state="hidden" r:id="rId9"/>
    <sheet name="ANTICORRUPCION" sheetId="12" state="hidden" r:id="rId10"/>
    <sheet name="PETI" sheetId="13" state="hidden" r:id="rId11"/>
    <sheet name="TRATAMIENTO-PRIVACIDAD-INFORMAC" sheetId="14" state="hidden" r:id="rId12"/>
    <sheet name="SEGURIDAD INFORMACION" sheetId="15" state="hidden" r:id="rId13"/>
  </sheets>
  <externalReferences>
    <externalReference r:id="rId14"/>
  </externalReferences>
  <definedNames>
    <definedName name="_xlnm.Print_Area" localSheetId="0">Monitoreo_Seguimento_Evaluación!$A$1:$Z$9</definedName>
    <definedName name="departamentos">[1]TABLA!$D$2:$D$36</definedName>
    <definedName name="nivel">[1]TABLA!$C$2:$C$3</definedName>
    <definedName name="orden">[1]TABLA!$A$3:$A$4</definedName>
    <definedName name="sector">[1]TABLA!$B$2:$B$26</definedName>
    <definedName name="vigencias">[1]TABLA!$E$2:$E$7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89" i="3" l="1"/>
  <c r="I189" i="3"/>
  <c r="K188" i="3"/>
  <c r="I188" i="3"/>
  <c r="K187" i="3"/>
  <c r="I187" i="3"/>
  <c r="K186" i="3"/>
  <c r="I186" i="3"/>
  <c r="K185" i="3"/>
  <c r="I185" i="3"/>
  <c r="K184" i="3"/>
  <c r="I183" i="3"/>
  <c r="K171" i="3" l="1"/>
  <c r="I171" i="3"/>
  <c r="K170" i="3"/>
  <c r="I170" i="3"/>
  <c r="K169" i="3"/>
  <c r="I169" i="3"/>
  <c r="K168" i="3"/>
  <c r="I168" i="3"/>
  <c r="K167" i="3"/>
  <c r="I167" i="3"/>
  <c r="K166" i="3"/>
  <c r="I166" i="3"/>
  <c r="K165" i="3"/>
  <c r="I165" i="3"/>
  <c r="K164" i="3"/>
  <c r="I164" i="3"/>
  <c r="K163" i="3"/>
  <c r="I163" i="3"/>
  <c r="K162" i="3"/>
  <c r="I162" i="3"/>
  <c r="K161" i="3"/>
  <c r="I161" i="3"/>
  <c r="K160" i="3"/>
  <c r="I160" i="3"/>
  <c r="K159" i="3"/>
  <c r="I159" i="3"/>
  <c r="K158" i="3"/>
  <c r="I158" i="3"/>
  <c r="K157" i="3"/>
  <c r="I157" i="3"/>
  <c r="K156" i="3"/>
  <c r="I156" i="3"/>
  <c r="K155" i="3"/>
  <c r="I155" i="3"/>
  <c r="K154" i="3"/>
  <c r="K153" i="3"/>
  <c r="I153" i="3"/>
  <c r="K152" i="3"/>
  <c r="I152" i="3"/>
  <c r="K114" i="3" l="1"/>
  <c r="I114" i="3"/>
  <c r="K113" i="3"/>
  <c r="I113" i="3"/>
  <c r="K112" i="3"/>
  <c r="I112" i="3"/>
  <c r="K111" i="3"/>
  <c r="I111" i="3"/>
  <c r="K110" i="3"/>
  <c r="I110" i="3"/>
  <c r="K109" i="3"/>
  <c r="I109" i="3"/>
  <c r="I108" i="3"/>
  <c r="K108" i="3" s="1"/>
  <c r="I107" i="3"/>
  <c r="K107" i="3" s="1"/>
  <c r="K106" i="3"/>
  <c r="I106" i="3"/>
  <c r="K105" i="3"/>
  <c r="I105" i="3"/>
  <c r="K104" i="3"/>
  <c r="I104" i="3"/>
  <c r="K103" i="3"/>
  <c r="I103" i="3"/>
  <c r="K102" i="3"/>
  <c r="I102" i="3"/>
  <c r="K101" i="3"/>
  <c r="I101" i="3"/>
  <c r="K100" i="3"/>
  <c r="I100" i="3"/>
  <c r="K182" i="3" l="1"/>
  <c r="I182" i="3"/>
  <c r="K181" i="3"/>
  <c r="I181" i="3"/>
  <c r="K180" i="3"/>
  <c r="K179" i="3"/>
  <c r="I179" i="3"/>
  <c r="K178" i="3"/>
  <c r="I178" i="3"/>
  <c r="K177" i="3"/>
  <c r="I177" i="3"/>
  <c r="K176" i="3"/>
  <c r="I176" i="3"/>
  <c r="K175" i="3"/>
  <c r="I175" i="3"/>
  <c r="K174" i="3"/>
  <c r="I174" i="3"/>
  <c r="K173" i="3"/>
  <c r="I173" i="3"/>
  <c r="K172" i="3"/>
  <c r="I172" i="3"/>
  <c r="K63" i="3" l="1"/>
  <c r="I63" i="3"/>
  <c r="K62" i="3"/>
  <c r="I62" i="3"/>
  <c r="K61" i="3"/>
  <c r="I61" i="3"/>
  <c r="K60" i="3"/>
  <c r="I60" i="3"/>
  <c r="K59" i="3"/>
  <c r="I59" i="3"/>
  <c r="K58" i="3"/>
  <c r="I58" i="3"/>
  <c r="K57" i="3"/>
  <c r="I57" i="3"/>
  <c r="K56" i="3"/>
  <c r="I56" i="3"/>
  <c r="K55" i="3"/>
  <c r="I55" i="3"/>
  <c r="K54" i="3"/>
  <c r="I54" i="3"/>
  <c r="K53" i="3"/>
  <c r="I53" i="3"/>
  <c r="K52" i="3"/>
  <c r="I52" i="3"/>
  <c r="K51" i="3"/>
  <c r="I51" i="3"/>
  <c r="K150" i="3" l="1"/>
  <c r="I150" i="3"/>
  <c r="K146" i="3"/>
  <c r="I146" i="3"/>
  <c r="K145" i="3"/>
  <c r="I145" i="3"/>
  <c r="K141" i="3"/>
  <c r="I141" i="3"/>
  <c r="K140" i="3"/>
  <c r="I140" i="3"/>
  <c r="K138" i="3"/>
  <c r="I138" i="3"/>
  <c r="K137" i="3"/>
  <c r="I137" i="3"/>
  <c r="K136" i="3"/>
  <c r="I136" i="3"/>
  <c r="K135" i="3"/>
  <c r="I135" i="3"/>
  <c r="K134" i="3"/>
  <c r="I134" i="3"/>
  <c r="K133" i="3"/>
  <c r="I133" i="3"/>
  <c r="K132" i="3"/>
  <c r="I132" i="3"/>
  <c r="K131" i="3"/>
  <c r="I131" i="3"/>
  <c r="K130" i="3"/>
  <c r="I130" i="3"/>
  <c r="K129" i="3"/>
  <c r="I129" i="3"/>
  <c r="K128" i="3"/>
  <c r="I128" i="3"/>
  <c r="K125" i="3"/>
  <c r="I125" i="3"/>
  <c r="I123" i="3"/>
  <c r="K121" i="3"/>
  <c r="I121" i="3"/>
  <c r="I119" i="3"/>
  <c r="I118" i="3"/>
  <c r="I117" i="3"/>
  <c r="K79" i="3" l="1"/>
  <c r="I79" i="3"/>
  <c r="K78" i="3"/>
  <c r="I78" i="3"/>
  <c r="K77" i="3"/>
  <c r="I77" i="3"/>
  <c r="K76" i="3"/>
  <c r="I76" i="3"/>
  <c r="K75" i="3"/>
  <c r="I75" i="3"/>
  <c r="K74" i="3"/>
  <c r="I74" i="3"/>
  <c r="K73" i="3"/>
  <c r="I73" i="3"/>
  <c r="K72" i="3"/>
  <c r="I72" i="3"/>
  <c r="K71" i="3"/>
  <c r="I71" i="3"/>
  <c r="K70" i="3"/>
  <c r="I70" i="3"/>
  <c r="K69" i="3"/>
  <c r="I69" i="3"/>
  <c r="K68" i="3"/>
  <c r="I68" i="3"/>
  <c r="K67" i="3"/>
  <c r="I67" i="3"/>
  <c r="K66" i="3"/>
  <c r="I66" i="3"/>
  <c r="K65" i="3"/>
  <c r="I65" i="3"/>
  <c r="K64" i="3"/>
  <c r="I64" i="3"/>
  <c r="K205" i="3"/>
  <c r="I205" i="3"/>
  <c r="K204" i="3"/>
  <c r="I204" i="3"/>
  <c r="K203" i="3"/>
  <c r="I203" i="3"/>
  <c r="K202" i="3"/>
  <c r="I202" i="3"/>
  <c r="K201" i="3"/>
  <c r="I201" i="3"/>
  <c r="K200" i="3"/>
  <c r="I200" i="3"/>
  <c r="K199" i="3"/>
  <c r="I199" i="3"/>
  <c r="K198" i="3"/>
  <c r="I198" i="3"/>
  <c r="K197" i="3"/>
  <c r="I197" i="3"/>
  <c r="K196" i="3"/>
  <c r="I196" i="3"/>
  <c r="K195" i="3"/>
  <c r="I195" i="3"/>
  <c r="K194" i="3"/>
  <c r="I194" i="3"/>
  <c r="K193" i="3"/>
  <c r="I193" i="3"/>
  <c r="K192" i="3"/>
  <c r="I192" i="3"/>
  <c r="K191" i="3"/>
  <c r="K190" i="3"/>
  <c r="I190" i="3"/>
  <c r="K93" i="3" l="1"/>
  <c r="I93" i="3"/>
  <c r="K92" i="3"/>
  <c r="I92" i="3"/>
  <c r="K91" i="3"/>
  <c r="I91" i="3"/>
  <c r="K90" i="3"/>
  <c r="I90" i="3"/>
  <c r="K89" i="3"/>
  <c r="I89" i="3"/>
  <c r="K88" i="3"/>
  <c r="I88" i="3"/>
  <c r="K87" i="3"/>
  <c r="I87" i="3"/>
  <c r="K86" i="3"/>
  <c r="I86" i="3"/>
  <c r="K85" i="3"/>
  <c r="I85" i="3"/>
  <c r="K84" i="3"/>
  <c r="I84" i="3"/>
  <c r="K83" i="3"/>
  <c r="I83" i="3"/>
  <c r="K82" i="3"/>
  <c r="I82" i="3"/>
  <c r="K80" i="3"/>
  <c r="I80" i="3"/>
  <c r="K44" i="3" l="1"/>
  <c r="I44" i="3"/>
  <c r="K43" i="3"/>
  <c r="I43" i="3"/>
  <c r="K42" i="3"/>
  <c r="I42" i="3"/>
  <c r="K41" i="3"/>
  <c r="I41" i="3"/>
  <c r="K40" i="3"/>
  <c r="I40" i="3"/>
  <c r="K39" i="3"/>
  <c r="I39" i="3"/>
  <c r="K38" i="3"/>
  <c r="I38" i="3"/>
  <c r="K37" i="3"/>
  <c r="I37" i="3"/>
  <c r="K36" i="3"/>
  <c r="I36" i="3"/>
  <c r="K35" i="3"/>
  <c r="I35" i="3"/>
  <c r="K34" i="3"/>
  <c r="I34" i="3"/>
  <c r="K33" i="3"/>
  <c r="I33" i="3"/>
  <c r="K32" i="3"/>
  <c r="I32" i="3"/>
  <c r="K31" i="3"/>
  <c r="I31" i="3"/>
  <c r="K30" i="3"/>
  <c r="I30" i="3"/>
  <c r="K29" i="3"/>
  <c r="I29" i="3"/>
  <c r="K28" i="3"/>
  <c r="I28" i="3"/>
  <c r="K27" i="3"/>
  <c r="I27" i="3"/>
  <c r="K26" i="3"/>
  <c r="I26" i="3"/>
  <c r="K25" i="3"/>
  <c r="I25" i="3"/>
  <c r="K24" i="3"/>
  <c r="I24" i="3"/>
  <c r="K23" i="3"/>
  <c r="I23" i="3"/>
  <c r="K22" i="3"/>
  <c r="I22" i="3"/>
  <c r="K21" i="3"/>
  <c r="I21" i="3"/>
  <c r="K20" i="3"/>
  <c r="I20" i="3"/>
  <c r="K19" i="3"/>
  <c r="I19" i="3"/>
  <c r="K18" i="3"/>
  <c r="I18" i="3"/>
  <c r="K17" i="3"/>
  <c r="I17" i="3"/>
  <c r="K16" i="3"/>
  <c r="I16" i="3"/>
  <c r="K15" i="3"/>
  <c r="I15" i="3"/>
  <c r="K14" i="3"/>
  <c r="I14" i="3"/>
  <c r="K13" i="3"/>
  <c r="I13" i="3"/>
  <c r="K12" i="3"/>
  <c r="I12" i="3"/>
  <c r="K11" i="3"/>
  <c r="I11" i="3"/>
  <c r="K10" i="3"/>
  <c r="I10" i="3"/>
  <c r="U99" i="3" l="1"/>
  <c r="S99" i="3"/>
  <c r="P99" i="3"/>
  <c r="N99" i="3"/>
  <c r="K99" i="3"/>
  <c r="I99" i="3"/>
  <c r="U98" i="3"/>
  <c r="S98" i="3"/>
  <c r="P98" i="3"/>
  <c r="N98" i="3"/>
  <c r="K98" i="3"/>
  <c r="I98" i="3"/>
  <c r="Z97" i="3"/>
  <c r="X97" i="3"/>
  <c r="U97" i="3"/>
  <c r="S97" i="3"/>
  <c r="P97" i="3"/>
  <c r="N97" i="3"/>
  <c r="K97" i="3"/>
  <c r="I97" i="3"/>
  <c r="Z96" i="3"/>
  <c r="X96" i="3"/>
  <c r="U96" i="3"/>
  <c r="S96" i="3"/>
  <c r="P96" i="3"/>
  <c r="N96" i="3"/>
  <c r="K96" i="3"/>
  <c r="I96" i="3"/>
  <c r="Z95" i="3"/>
  <c r="X95" i="3"/>
  <c r="U95" i="3"/>
  <c r="S95" i="3"/>
  <c r="P95" i="3"/>
  <c r="N95" i="3"/>
  <c r="K95" i="3"/>
  <c r="I95" i="3"/>
  <c r="Z94" i="3"/>
  <c r="X94" i="3"/>
  <c r="U94" i="3"/>
  <c r="S94" i="3"/>
  <c r="P94" i="3"/>
  <c r="N94" i="3"/>
  <c r="K94" i="3"/>
  <c r="I94" i="3"/>
  <c r="N190" i="3" l="1"/>
  <c r="P190" i="3"/>
  <c r="S190" i="3"/>
  <c r="U190" i="3"/>
  <c r="X190" i="3"/>
  <c r="Z190" i="3"/>
  <c r="N191" i="3"/>
  <c r="P191" i="3"/>
  <c r="S191" i="3"/>
  <c r="U191" i="3"/>
  <c r="X191" i="3"/>
  <c r="Z191" i="3"/>
  <c r="N192" i="3"/>
  <c r="P192" i="3"/>
  <c r="S192" i="3"/>
  <c r="U192" i="3"/>
  <c r="X192" i="3"/>
  <c r="Z192" i="3"/>
  <c r="N193" i="3"/>
  <c r="N194" i="3"/>
  <c r="P194" i="3"/>
  <c r="S194" i="3"/>
  <c r="U194" i="3"/>
  <c r="X194" i="3"/>
  <c r="Z194" i="3"/>
  <c r="N195" i="3"/>
  <c r="P195" i="3"/>
  <c r="U195" i="3"/>
  <c r="X195" i="3"/>
  <c r="Z195" i="3"/>
  <c r="N196" i="3"/>
  <c r="P196" i="3"/>
  <c r="S196" i="3"/>
  <c r="U196" i="3"/>
  <c r="X196" i="3"/>
  <c r="Z196" i="3"/>
  <c r="N197" i="3"/>
  <c r="P197" i="3"/>
  <c r="S197" i="3"/>
  <c r="U197" i="3"/>
  <c r="X197" i="3"/>
  <c r="Z197" i="3"/>
  <c r="N198" i="3"/>
  <c r="P198" i="3"/>
  <c r="S198" i="3"/>
  <c r="U198" i="3"/>
  <c r="X198" i="3"/>
  <c r="Z198" i="3"/>
  <c r="N199" i="3"/>
  <c r="P199" i="3"/>
  <c r="S199" i="3"/>
  <c r="U199" i="3"/>
  <c r="X199" i="3"/>
  <c r="Z199" i="3"/>
  <c r="N200" i="3"/>
  <c r="P200" i="3"/>
  <c r="S200" i="3"/>
  <c r="U200" i="3"/>
  <c r="X200" i="3"/>
  <c r="Z200" i="3"/>
  <c r="N201" i="3"/>
  <c r="P201" i="3"/>
  <c r="S201" i="3"/>
  <c r="U201" i="3"/>
  <c r="X201" i="3"/>
  <c r="Z201" i="3"/>
  <c r="N202" i="3"/>
  <c r="P202" i="3"/>
  <c r="S202" i="3"/>
  <c r="U202" i="3"/>
  <c r="X202" i="3"/>
  <c r="Z202" i="3"/>
  <c r="N203" i="3"/>
  <c r="P203" i="3"/>
  <c r="S203" i="3"/>
  <c r="U203" i="3"/>
  <c r="X203" i="3"/>
  <c r="Z203" i="3"/>
  <c r="N204" i="3"/>
  <c r="P204" i="3"/>
  <c r="S204" i="3"/>
  <c r="U204" i="3"/>
  <c r="X204" i="3"/>
  <c r="Z204" i="3"/>
  <c r="N205" i="3"/>
  <c r="P205" i="3"/>
  <c r="S205" i="3"/>
  <c r="U205" i="3"/>
  <c r="X205" i="3"/>
  <c r="Z205" i="3"/>
  <c r="Z171" i="3" l="1"/>
  <c r="Z170" i="3"/>
  <c r="N170" i="3"/>
  <c r="Z169" i="3"/>
  <c r="N169" i="3"/>
  <c r="Z168" i="3"/>
  <c r="N168" i="3"/>
  <c r="Z167" i="3"/>
  <c r="N167" i="3"/>
  <c r="Z166" i="3"/>
  <c r="N166" i="3"/>
  <c r="Z165" i="3"/>
  <c r="N165" i="3"/>
  <c r="N164" i="3"/>
  <c r="N163" i="3"/>
  <c r="N162" i="3"/>
  <c r="N161" i="3"/>
  <c r="N160" i="3"/>
  <c r="N159" i="3"/>
  <c r="N158" i="3"/>
  <c r="N157" i="3"/>
  <c r="N156" i="3"/>
  <c r="Z155" i="3"/>
  <c r="N155" i="3"/>
  <c r="N154" i="3"/>
  <c r="N153" i="3"/>
  <c r="Z152" i="3"/>
  <c r="N152" i="3"/>
  <c r="U100" i="3" l="1"/>
  <c r="U101" i="3"/>
  <c r="U102" i="3"/>
  <c r="U103" i="3"/>
  <c r="U104" i="3"/>
  <c r="U105" i="3"/>
  <c r="U107" i="3"/>
  <c r="U108" i="3"/>
  <c r="U109" i="3"/>
  <c r="U110" i="3"/>
  <c r="U111" i="3"/>
  <c r="U112" i="3"/>
  <c r="U113" i="3"/>
  <c r="U114" i="3"/>
  <c r="Z182" i="3" l="1"/>
  <c r="X182" i="3"/>
  <c r="Z181" i="3"/>
  <c r="X181" i="3"/>
  <c r="Z180" i="3"/>
  <c r="X180" i="3"/>
  <c r="Z179" i="3"/>
  <c r="X179" i="3"/>
  <c r="Z178" i="3"/>
  <c r="X178" i="3"/>
  <c r="Z177" i="3"/>
  <c r="X177" i="3"/>
  <c r="Z176" i="3"/>
  <c r="X176" i="3"/>
  <c r="Z175" i="3"/>
  <c r="X175" i="3"/>
  <c r="Z174" i="3"/>
  <c r="X174" i="3"/>
  <c r="Z173" i="3"/>
  <c r="X173" i="3"/>
  <c r="Z172" i="3"/>
  <c r="X172" i="3"/>
  <c r="Z151" i="3" l="1"/>
  <c r="X151" i="3"/>
  <c r="U151" i="3"/>
  <c r="S151" i="3"/>
  <c r="P151" i="3"/>
  <c r="N151" i="3"/>
  <c r="Z150" i="3"/>
  <c r="X150" i="3"/>
  <c r="U150" i="3"/>
  <c r="S150" i="3"/>
  <c r="P150" i="3"/>
  <c r="N150" i="3"/>
  <c r="Z148" i="3"/>
  <c r="X148" i="3"/>
  <c r="U148" i="3"/>
  <c r="S148" i="3"/>
  <c r="P148" i="3"/>
  <c r="N148" i="3"/>
  <c r="Z147" i="3"/>
  <c r="X147" i="3"/>
  <c r="U147" i="3"/>
  <c r="S147" i="3"/>
  <c r="P147" i="3"/>
  <c r="N147" i="3"/>
  <c r="Z146" i="3"/>
  <c r="X146" i="3"/>
  <c r="U146" i="3"/>
  <c r="S146" i="3"/>
  <c r="P146" i="3"/>
  <c r="N146" i="3"/>
  <c r="Z145" i="3"/>
  <c r="X145" i="3"/>
  <c r="U145" i="3"/>
  <c r="S145" i="3"/>
  <c r="P145" i="3"/>
  <c r="N145" i="3"/>
  <c r="Z144" i="3"/>
  <c r="X144" i="3"/>
  <c r="U144" i="3"/>
  <c r="S144" i="3"/>
  <c r="P144" i="3"/>
  <c r="N144" i="3"/>
  <c r="Z143" i="3"/>
  <c r="X143" i="3"/>
  <c r="U143" i="3"/>
  <c r="S143" i="3"/>
  <c r="P143" i="3"/>
  <c r="N143" i="3"/>
  <c r="Z142" i="3"/>
  <c r="X142" i="3"/>
  <c r="U142" i="3"/>
  <c r="S142" i="3"/>
  <c r="N142" i="3"/>
  <c r="Z141" i="3"/>
  <c r="X141" i="3"/>
  <c r="U141" i="3"/>
  <c r="S141" i="3"/>
  <c r="P141" i="3"/>
  <c r="N141" i="3"/>
  <c r="Z140" i="3"/>
  <c r="X140" i="3"/>
  <c r="U140" i="3"/>
  <c r="S140" i="3"/>
  <c r="P140" i="3"/>
  <c r="N140" i="3"/>
  <c r="Z139" i="3"/>
  <c r="X139" i="3"/>
  <c r="U139" i="3"/>
  <c r="S139" i="3"/>
  <c r="P139" i="3"/>
  <c r="N139" i="3"/>
  <c r="Z138" i="3"/>
  <c r="X138" i="3"/>
  <c r="U138" i="3"/>
  <c r="S138" i="3"/>
  <c r="P138" i="3"/>
  <c r="N138" i="3"/>
  <c r="Z135" i="3"/>
  <c r="X135" i="3"/>
  <c r="U135" i="3"/>
  <c r="S135" i="3"/>
  <c r="P135" i="3"/>
  <c r="N135" i="3"/>
  <c r="Z133" i="3"/>
  <c r="X133" i="3"/>
  <c r="U133" i="3"/>
  <c r="S133" i="3"/>
  <c r="P133" i="3"/>
  <c r="N133" i="3"/>
  <c r="Z131" i="3"/>
  <c r="X131" i="3"/>
  <c r="U131" i="3"/>
  <c r="S131" i="3"/>
  <c r="P131" i="3"/>
  <c r="N131" i="3"/>
  <c r="Z129" i="3"/>
  <c r="X129" i="3"/>
  <c r="U129" i="3"/>
  <c r="S129" i="3"/>
  <c r="P129" i="3"/>
  <c r="N129" i="3"/>
  <c r="Z128" i="3"/>
  <c r="X128" i="3"/>
  <c r="U128" i="3"/>
  <c r="S128" i="3"/>
  <c r="P128" i="3"/>
  <c r="N128" i="3"/>
  <c r="Z127" i="3"/>
  <c r="X127" i="3"/>
  <c r="U127" i="3"/>
  <c r="S127" i="3"/>
  <c r="P127" i="3"/>
  <c r="N127" i="3"/>
  <c r="Z126" i="3"/>
  <c r="X126" i="3"/>
  <c r="U126" i="3"/>
  <c r="S126" i="3"/>
  <c r="P126" i="3"/>
  <c r="N126" i="3"/>
  <c r="Z116" i="3" l="1"/>
  <c r="X116" i="3"/>
  <c r="Z115" i="3"/>
  <c r="X115" i="3"/>
  <c r="Z93" i="3" l="1"/>
  <c r="X93" i="3"/>
  <c r="Z92" i="3"/>
  <c r="X92" i="3"/>
  <c r="Z91" i="3"/>
  <c r="X91" i="3"/>
  <c r="Z90" i="3"/>
  <c r="X90" i="3"/>
  <c r="Z89" i="3"/>
  <c r="X89" i="3"/>
  <c r="Z88" i="3"/>
  <c r="X88" i="3"/>
  <c r="Z87" i="3"/>
  <c r="X87" i="3"/>
  <c r="Z86" i="3"/>
  <c r="X86" i="3"/>
  <c r="Z85" i="3"/>
  <c r="Z84" i="3"/>
  <c r="X84" i="3"/>
  <c r="Z83" i="3"/>
  <c r="X83" i="3"/>
  <c r="Z82" i="3"/>
  <c r="X82" i="3"/>
  <c r="Z80" i="3"/>
  <c r="X80" i="3"/>
  <c r="Z24" i="3"/>
  <c r="X24" i="3"/>
  <c r="Z23" i="3"/>
  <c r="X23" i="3"/>
  <c r="Z22" i="3"/>
  <c r="X22" i="3"/>
  <c r="Z21" i="3"/>
  <c r="X21" i="3"/>
  <c r="Z20" i="3"/>
  <c r="X20" i="3"/>
  <c r="Z19" i="3"/>
  <c r="X19" i="3"/>
  <c r="Z18" i="3"/>
  <c r="X18" i="3"/>
  <c r="Z17" i="3"/>
  <c r="X17" i="3"/>
  <c r="Z16" i="3"/>
  <c r="X16" i="3"/>
  <c r="Z15" i="3"/>
  <c r="X15" i="3"/>
  <c r="Z14" i="3"/>
  <c r="X14" i="3"/>
  <c r="Z13" i="3"/>
  <c r="X13" i="3"/>
  <c r="Z12" i="3"/>
  <c r="X12" i="3"/>
  <c r="Z11" i="3"/>
  <c r="X11" i="3"/>
  <c r="Z10" i="3"/>
  <c r="X10" i="3"/>
  <c r="Z63" i="3" l="1"/>
  <c r="X63" i="3"/>
  <c r="Z62" i="3"/>
  <c r="X62" i="3"/>
  <c r="Z61" i="3"/>
  <c r="X61" i="3"/>
  <c r="Z60" i="3"/>
  <c r="X60" i="3"/>
  <c r="Z59" i="3"/>
  <c r="X59" i="3"/>
  <c r="Z58" i="3"/>
  <c r="X58" i="3"/>
  <c r="Z57" i="3"/>
  <c r="X57" i="3"/>
  <c r="Z56" i="3"/>
  <c r="X56" i="3"/>
  <c r="Z55" i="3"/>
  <c r="X55" i="3"/>
  <c r="Z54" i="3"/>
  <c r="X54" i="3"/>
  <c r="Z53" i="3"/>
  <c r="X53" i="3"/>
  <c r="Z52" i="3"/>
  <c r="X52" i="3"/>
  <c r="Z51" i="3"/>
  <c r="X51" i="3"/>
  <c r="Z40" i="3" l="1"/>
  <c r="X40" i="3"/>
  <c r="U40" i="3"/>
  <c r="S40" i="3"/>
  <c r="P40" i="3"/>
  <c r="N40" i="3"/>
  <c r="Z39" i="3"/>
  <c r="X39" i="3"/>
  <c r="U39" i="3"/>
  <c r="S39" i="3"/>
  <c r="P39" i="3"/>
  <c r="N39" i="3"/>
  <c r="X38" i="3"/>
  <c r="S38" i="3"/>
  <c r="N38" i="3"/>
  <c r="X37" i="3"/>
  <c r="X36" i="3"/>
  <c r="Z36" i="3"/>
  <c r="P36" i="3"/>
  <c r="N36" i="3"/>
  <c r="Z35" i="3"/>
  <c r="X35" i="3"/>
  <c r="U35" i="3"/>
  <c r="S35" i="3"/>
  <c r="P35" i="3"/>
  <c r="N35" i="3"/>
  <c r="Z34" i="3"/>
  <c r="X34" i="3"/>
  <c r="U34" i="3"/>
  <c r="S34" i="3"/>
  <c r="P34" i="3"/>
  <c r="N34" i="3"/>
  <c r="Z33" i="3"/>
  <c r="X33" i="3"/>
  <c r="U33" i="3"/>
  <c r="S33" i="3"/>
  <c r="P33" i="3"/>
  <c r="N33" i="3"/>
  <c r="Z32" i="3"/>
  <c r="X32" i="3"/>
  <c r="U32" i="3"/>
  <c r="S32" i="3"/>
  <c r="P32" i="3"/>
  <c r="N32" i="3"/>
  <c r="Z31" i="3"/>
  <c r="X31" i="3"/>
  <c r="U31" i="3"/>
  <c r="S31" i="3"/>
  <c r="P31" i="3"/>
  <c r="N31" i="3"/>
  <c r="X41" i="3"/>
  <c r="Z41" i="3"/>
  <c r="X42" i="3"/>
  <c r="Z42" i="3"/>
  <c r="U36" i="3" l="1"/>
  <c r="U37" i="3"/>
  <c r="N37" i="3"/>
  <c r="Z38" i="3"/>
  <c r="S37" i="3"/>
  <c r="Z37" i="3"/>
  <c r="U38" i="3"/>
  <c r="P37" i="3"/>
  <c r="S36" i="3"/>
  <c r="P38" i="3"/>
  <c r="Z30" i="3" l="1"/>
  <c r="X30" i="3"/>
  <c r="Z29" i="3"/>
  <c r="X29" i="3"/>
  <c r="Z28" i="3"/>
  <c r="X28" i="3"/>
  <c r="Z27" i="3"/>
  <c r="X27" i="3"/>
  <c r="Z26" i="3"/>
  <c r="X26" i="3"/>
  <c r="Z25" i="3"/>
  <c r="X25" i="3"/>
  <c r="Z78" i="3" l="1"/>
  <c r="X78" i="3"/>
  <c r="Z77" i="3"/>
  <c r="X77" i="3"/>
  <c r="Z76" i="3"/>
  <c r="X76" i="3"/>
  <c r="Z75" i="3"/>
  <c r="X75" i="3"/>
  <c r="X74" i="3"/>
  <c r="Z72" i="3"/>
  <c r="X72" i="3"/>
  <c r="Z71" i="3"/>
  <c r="X71" i="3"/>
  <c r="Z70" i="3"/>
  <c r="X70" i="3"/>
  <c r="Z69" i="3"/>
  <c r="X69" i="3"/>
  <c r="Z68" i="3"/>
  <c r="X68" i="3"/>
  <c r="Z67" i="3"/>
  <c r="X67" i="3"/>
  <c r="Z66" i="3"/>
  <c r="X66" i="3"/>
  <c r="Z65" i="3"/>
  <c r="X65" i="3"/>
  <c r="Z64" i="3"/>
  <c r="X64" i="3"/>
  <c r="X79" i="3" l="1"/>
  <c r="U124" i="3"/>
  <c r="S124" i="3"/>
  <c r="U122" i="3"/>
  <c r="S122" i="3"/>
  <c r="U120" i="3"/>
  <c r="S120" i="3"/>
  <c r="U119" i="3"/>
  <c r="S119" i="3"/>
  <c r="U118" i="3"/>
  <c r="S118" i="3"/>
  <c r="U117" i="3"/>
  <c r="S117" i="3"/>
  <c r="U189" i="3" l="1"/>
  <c r="S189" i="3"/>
  <c r="U188" i="3"/>
  <c r="S188" i="3"/>
  <c r="U187" i="3"/>
  <c r="S187" i="3"/>
  <c r="U186" i="3"/>
  <c r="S186" i="3"/>
  <c r="U185" i="3"/>
  <c r="S185" i="3"/>
  <c r="U184" i="3"/>
  <c r="S184" i="3"/>
  <c r="S183" i="3"/>
  <c r="S182" i="3" l="1"/>
  <c r="U181" i="3"/>
  <c r="S181" i="3"/>
  <c r="U180" i="3"/>
  <c r="S180" i="3"/>
  <c r="U179" i="3"/>
  <c r="S179" i="3"/>
  <c r="U178" i="3"/>
  <c r="S178" i="3"/>
  <c r="U177" i="3"/>
  <c r="S177" i="3"/>
  <c r="U176" i="3"/>
  <c r="S176" i="3"/>
  <c r="U175" i="3"/>
  <c r="S175" i="3"/>
  <c r="U174" i="3"/>
  <c r="S174" i="3"/>
  <c r="U173" i="3"/>
  <c r="S173" i="3"/>
  <c r="U172" i="3"/>
  <c r="S172" i="3"/>
  <c r="U116" i="3" l="1"/>
  <c r="S116" i="3"/>
  <c r="U115" i="3"/>
  <c r="S115" i="3"/>
  <c r="S114" i="3" l="1"/>
  <c r="S113" i="3"/>
  <c r="S112" i="3"/>
  <c r="S111" i="3"/>
  <c r="S110" i="3"/>
  <c r="S109" i="3"/>
  <c r="S108" i="3"/>
  <c r="S107" i="3"/>
  <c r="S106" i="3"/>
  <c r="S105" i="3"/>
  <c r="S104" i="3"/>
  <c r="S103" i="3"/>
  <c r="S102" i="3"/>
  <c r="S101" i="3"/>
  <c r="S100" i="3"/>
  <c r="U78" i="3" l="1"/>
  <c r="S78" i="3"/>
  <c r="U77" i="3"/>
  <c r="S77" i="3"/>
  <c r="U76" i="3"/>
  <c r="S76" i="3"/>
  <c r="U75" i="3"/>
  <c r="S75" i="3"/>
  <c r="S74" i="3"/>
  <c r="X73" i="3"/>
  <c r="U72" i="3"/>
  <c r="S72" i="3"/>
  <c r="U71" i="3"/>
  <c r="S71" i="3"/>
  <c r="U70" i="3"/>
  <c r="S70" i="3"/>
  <c r="U69" i="3"/>
  <c r="S69" i="3"/>
  <c r="U68" i="3"/>
  <c r="S68" i="3"/>
  <c r="U67" i="3"/>
  <c r="S67" i="3"/>
  <c r="U66" i="3"/>
  <c r="S66" i="3"/>
  <c r="U65" i="3"/>
  <c r="S65" i="3"/>
  <c r="U64" i="3"/>
  <c r="S64" i="3"/>
  <c r="S79" i="3" l="1"/>
  <c r="Z79" i="3"/>
  <c r="U79" i="3"/>
  <c r="S73" i="3"/>
  <c r="U63" i="3" l="1"/>
  <c r="S63" i="3"/>
  <c r="U62" i="3"/>
  <c r="S62" i="3"/>
  <c r="U61" i="3"/>
  <c r="S61" i="3"/>
  <c r="U60" i="3"/>
  <c r="S60" i="3"/>
  <c r="U59" i="3"/>
  <c r="S59" i="3"/>
  <c r="U58" i="3"/>
  <c r="S58" i="3"/>
  <c r="U57" i="3"/>
  <c r="S57" i="3"/>
  <c r="U56" i="3"/>
  <c r="S56" i="3"/>
  <c r="U55" i="3"/>
  <c r="S55" i="3"/>
  <c r="U54" i="3"/>
  <c r="S54" i="3"/>
  <c r="U53" i="3"/>
  <c r="S53" i="3"/>
  <c r="U52" i="3"/>
  <c r="S52" i="3"/>
  <c r="U51" i="3"/>
  <c r="S51" i="3"/>
  <c r="U93" i="3" l="1"/>
  <c r="S93" i="3"/>
  <c r="U92" i="3"/>
  <c r="S92" i="3"/>
  <c r="U91" i="3"/>
  <c r="S91" i="3"/>
  <c r="U90" i="3"/>
  <c r="S90" i="3"/>
  <c r="U89" i="3"/>
  <c r="S89" i="3"/>
  <c r="U88" i="3"/>
  <c r="S88" i="3"/>
  <c r="U87" i="3"/>
  <c r="S87" i="3"/>
  <c r="U86" i="3"/>
  <c r="S86" i="3"/>
  <c r="U85" i="3"/>
  <c r="S85" i="3"/>
  <c r="U84" i="3"/>
  <c r="S84" i="3"/>
  <c r="U83" i="3"/>
  <c r="S83" i="3"/>
  <c r="U82" i="3"/>
  <c r="S82" i="3"/>
  <c r="U80" i="3"/>
  <c r="S80" i="3"/>
  <c r="U50" i="3"/>
  <c r="S50" i="3"/>
  <c r="U49" i="3"/>
  <c r="S49" i="3"/>
  <c r="S48" i="3"/>
  <c r="S46" i="3"/>
  <c r="U45" i="3"/>
  <c r="S45" i="3"/>
  <c r="U44" i="3"/>
  <c r="S44" i="3"/>
  <c r="U43" i="3"/>
  <c r="S43" i="3"/>
  <c r="U42" i="3"/>
  <c r="S42" i="3"/>
  <c r="U41" i="3"/>
  <c r="S41" i="3"/>
  <c r="U46" i="3" l="1"/>
  <c r="S47" i="3"/>
  <c r="S22" i="3"/>
  <c r="N182" i="3" l="1"/>
  <c r="N181" i="3"/>
  <c r="P179" i="3"/>
  <c r="N179" i="3"/>
  <c r="P178" i="3"/>
  <c r="N178" i="3"/>
  <c r="N177" i="3"/>
  <c r="N176" i="3"/>
  <c r="N175" i="3"/>
  <c r="N174" i="3"/>
  <c r="N173" i="3"/>
  <c r="N172" i="3"/>
  <c r="P189" i="3"/>
  <c r="N189" i="3"/>
  <c r="P188" i="3"/>
  <c r="N188" i="3"/>
  <c r="P187" i="3"/>
  <c r="N187" i="3"/>
  <c r="P186" i="3"/>
  <c r="N186" i="3"/>
  <c r="P185" i="3"/>
  <c r="N185" i="3"/>
  <c r="P184" i="3"/>
  <c r="N184" i="3"/>
  <c r="P183" i="3"/>
  <c r="N183" i="3"/>
  <c r="P24" i="3"/>
  <c r="N24" i="3"/>
  <c r="P23" i="3"/>
  <c r="N23" i="3"/>
  <c r="P22" i="3"/>
  <c r="N22" i="3"/>
  <c r="P21" i="3"/>
  <c r="N21" i="3"/>
  <c r="P20" i="3"/>
  <c r="N20" i="3"/>
  <c r="P19" i="3"/>
  <c r="N19" i="3"/>
  <c r="P18" i="3"/>
  <c r="N18" i="3"/>
  <c r="P17" i="3"/>
  <c r="N17" i="3"/>
  <c r="P16" i="3"/>
  <c r="N16" i="3"/>
  <c r="P15" i="3"/>
  <c r="N15" i="3"/>
  <c r="P14" i="3"/>
  <c r="N14" i="3"/>
  <c r="P13" i="3"/>
  <c r="N13" i="3"/>
  <c r="P12" i="3"/>
  <c r="N12" i="3"/>
  <c r="P11" i="3"/>
  <c r="N11" i="3"/>
  <c r="P10" i="3"/>
  <c r="N10" i="3"/>
  <c r="P124" i="3"/>
  <c r="N124" i="3"/>
  <c r="P122" i="3"/>
  <c r="N122" i="3"/>
  <c r="P121" i="3"/>
  <c r="P120" i="3"/>
  <c r="N120" i="3"/>
  <c r="P119" i="3"/>
  <c r="N119" i="3"/>
  <c r="P118" i="3"/>
  <c r="N118" i="3"/>
  <c r="P117" i="3"/>
  <c r="N117" i="3"/>
  <c r="P116" i="3"/>
  <c r="N116" i="3"/>
  <c r="P115" i="3"/>
  <c r="N115" i="3"/>
  <c r="P93" i="3"/>
  <c r="N93" i="3"/>
  <c r="P92" i="3"/>
  <c r="N92" i="3"/>
  <c r="P91" i="3"/>
  <c r="N91" i="3"/>
  <c r="P90" i="3"/>
  <c r="N90" i="3"/>
  <c r="P89" i="3"/>
  <c r="N89" i="3"/>
  <c r="P88" i="3"/>
  <c r="N88" i="3"/>
  <c r="P87" i="3"/>
  <c r="N87" i="3"/>
  <c r="P86" i="3"/>
  <c r="N86" i="3"/>
  <c r="P85" i="3"/>
  <c r="N85" i="3"/>
  <c r="P84" i="3"/>
  <c r="N84" i="3"/>
  <c r="P83" i="3"/>
  <c r="N83" i="3"/>
  <c r="P82" i="3"/>
  <c r="N82" i="3"/>
  <c r="P80" i="3"/>
  <c r="N80" i="3"/>
  <c r="P50" i="3"/>
  <c r="N50" i="3"/>
  <c r="P49" i="3"/>
  <c r="N49" i="3"/>
  <c r="U48" i="3"/>
  <c r="U47" i="3"/>
  <c r="P46" i="3"/>
  <c r="N46" i="3"/>
  <c r="P45" i="3"/>
  <c r="N45" i="3"/>
  <c r="P44" i="3"/>
  <c r="N44" i="3"/>
  <c r="P43" i="3"/>
  <c r="N43" i="3"/>
  <c r="P42" i="3"/>
  <c r="N42" i="3"/>
  <c r="P41" i="3"/>
  <c r="N41" i="3"/>
  <c r="P63" i="3"/>
  <c r="N63" i="3"/>
  <c r="P62" i="3"/>
  <c r="N62" i="3"/>
  <c r="P61" i="3"/>
  <c r="N61" i="3"/>
  <c r="P60" i="3"/>
  <c r="N60" i="3"/>
  <c r="P59" i="3"/>
  <c r="N59" i="3"/>
  <c r="P58" i="3"/>
  <c r="N58" i="3"/>
  <c r="P57" i="3"/>
  <c r="N57" i="3"/>
  <c r="P56" i="3"/>
  <c r="N56" i="3"/>
  <c r="P55" i="3"/>
  <c r="N55" i="3"/>
  <c r="P54" i="3"/>
  <c r="N54" i="3"/>
  <c r="P53" i="3"/>
  <c r="N53" i="3"/>
  <c r="P52" i="3"/>
  <c r="N52" i="3"/>
  <c r="P51" i="3"/>
  <c r="N51" i="3"/>
  <c r="P114" i="3"/>
  <c r="N114" i="3"/>
  <c r="P113" i="3"/>
  <c r="N113" i="3"/>
  <c r="P112" i="3"/>
  <c r="N112" i="3"/>
  <c r="P111" i="3"/>
  <c r="N111" i="3"/>
  <c r="P110" i="3"/>
  <c r="N110" i="3"/>
  <c r="P109" i="3"/>
  <c r="N109" i="3"/>
  <c r="P108" i="3"/>
  <c r="N108" i="3"/>
  <c r="P107" i="3"/>
  <c r="N107" i="3"/>
  <c r="N106" i="3"/>
  <c r="P105" i="3"/>
  <c r="N105" i="3"/>
  <c r="P104" i="3"/>
  <c r="N104" i="3"/>
  <c r="P103" i="3"/>
  <c r="N103" i="3"/>
  <c r="P102" i="3"/>
  <c r="N102" i="3"/>
  <c r="P101" i="3"/>
  <c r="N101" i="3"/>
  <c r="P100" i="3"/>
  <c r="N100" i="3"/>
  <c r="P79" i="3"/>
  <c r="N79" i="3"/>
  <c r="P78" i="3"/>
  <c r="N78" i="3"/>
  <c r="P77" i="3"/>
  <c r="N77" i="3"/>
  <c r="P76" i="3"/>
  <c r="N76" i="3"/>
  <c r="P75" i="3"/>
  <c r="N75" i="3"/>
  <c r="N73" i="3"/>
  <c r="P72" i="3"/>
  <c r="N72" i="3"/>
  <c r="P71" i="3"/>
  <c r="N71" i="3"/>
  <c r="P70" i="3"/>
  <c r="N70" i="3"/>
  <c r="P69" i="3"/>
  <c r="N69" i="3"/>
  <c r="P68" i="3"/>
  <c r="N68" i="3"/>
  <c r="P67" i="3"/>
  <c r="N67" i="3"/>
  <c r="P66" i="3"/>
  <c r="N66" i="3"/>
  <c r="P65" i="3"/>
  <c r="N65" i="3"/>
  <c r="P64" i="3"/>
  <c r="N64" i="3"/>
  <c r="P182" i="3"/>
  <c r="P181" i="3"/>
  <c r="P180" i="3"/>
  <c r="P177" i="3"/>
  <c r="P176" i="3"/>
  <c r="P175" i="3"/>
  <c r="P174" i="3"/>
  <c r="P173" i="3"/>
  <c r="P172" i="3"/>
  <c r="Z125" i="3"/>
  <c r="X125" i="3"/>
  <c r="Z124" i="3"/>
  <c r="X124" i="3"/>
  <c r="Z123" i="3"/>
  <c r="X123" i="3"/>
  <c r="Z122" i="3"/>
  <c r="X122" i="3"/>
  <c r="Z121" i="3"/>
  <c r="X121" i="3"/>
  <c r="Z120" i="3"/>
  <c r="X120" i="3"/>
  <c r="Z119" i="3"/>
  <c r="X119" i="3"/>
  <c r="Z118" i="3"/>
  <c r="X118" i="3"/>
  <c r="Z117" i="3"/>
  <c r="X117" i="3"/>
  <c r="N74" i="3"/>
  <c r="Z49" i="3"/>
  <c r="X49" i="3"/>
  <c r="X48" i="3"/>
  <c r="X47" i="3"/>
  <c r="Z46" i="3"/>
  <c r="X46" i="3"/>
  <c r="Z45" i="3"/>
  <c r="X45" i="3"/>
  <c r="Z44" i="3"/>
  <c r="X44" i="3"/>
  <c r="Z43" i="3"/>
  <c r="X43" i="3"/>
  <c r="U30" i="3"/>
  <c r="S30" i="3"/>
  <c r="P30" i="3"/>
  <c r="N30" i="3"/>
  <c r="U29" i="3"/>
  <c r="S29" i="3"/>
  <c r="P29" i="3"/>
  <c r="N29" i="3"/>
  <c r="U28" i="3"/>
  <c r="S28" i="3"/>
  <c r="P28" i="3"/>
  <c r="N28" i="3"/>
  <c r="U27" i="3"/>
  <c r="S27" i="3"/>
  <c r="P27" i="3"/>
  <c r="N27" i="3"/>
  <c r="U26" i="3"/>
  <c r="S26" i="3"/>
  <c r="P26" i="3"/>
  <c r="N26" i="3"/>
  <c r="U25" i="3"/>
  <c r="S25" i="3"/>
  <c r="P25" i="3"/>
  <c r="N25" i="3"/>
  <c r="U24" i="3"/>
  <c r="S24" i="3"/>
  <c r="U23" i="3"/>
  <c r="S23" i="3"/>
  <c r="U22" i="3"/>
  <c r="U21" i="3"/>
  <c r="S21" i="3"/>
  <c r="U20" i="3"/>
  <c r="S20" i="3"/>
  <c r="U19" i="3"/>
  <c r="S19" i="3"/>
  <c r="U18" i="3"/>
  <c r="S18" i="3"/>
  <c r="U17" i="3"/>
  <c r="S17" i="3"/>
  <c r="U16" i="3"/>
  <c r="S16" i="3"/>
  <c r="U15" i="3"/>
  <c r="S15" i="3"/>
  <c r="U14" i="3"/>
  <c r="S14" i="3"/>
  <c r="U13" i="3"/>
  <c r="S13" i="3"/>
  <c r="U12" i="3"/>
  <c r="S12" i="3"/>
  <c r="U11" i="3"/>
  <c r="S11" i="3"/>
  <c r="U10" i="3"/>
  <c r="S10" i="3"/>
  <c r="Z73" i="3" l="1"/>
  <c r="N47" i="3"/>
  <c r="Z47" i="3"/>
  <c r="Z74" i="3"/>
  <c r="P47" i="3"/>
  <c r="P74" i="3"/>
  <c r="Z48" i="3"/>
  <c r="N48" i="3"/>
  <c r="U73" i="3"/>
  <c r="U74" i="3"/>
  <c r="P73" i="3"/>
  <c r="P48" i="3"/>
</calcChain>
</file>

<file path=xl/comments1.xml><?xml version="1.0" encoding="utf-8"?>
<comments xmlns="http://schemas.openxmlformats.org/spreadsheetml/2006/main">
  <authors>
    <author>CASA</author>
  </authors>
  <commentList>
    <comment ref="T8" authorId="0" shapeId="0">
      <text>
        <r>
          <rPr>
            <sz val="10"/>
            <color indexed="81"/>
            <rFont val="Tahoma"/>
            <family val="2"/>
          </rPr>
          <t>Sustentar la razón del incumplimiento del indicador o  en caso contrario cual es el impacto generado</t>
        </r>
      </text>
    </comment>
    <comment ref="Y8" authorId="0" shapeId="0">
      <text>
        <r>
          <rPr>
            <sz val="10"/>
            <color indexed="81"/>
            <rFont val="Tahoma"/>
            <family val="2"/>
          </rPr>
          <t>Sustentar la razón del incumplimiento del indicador o  en caso contrario cual es el impacto generado</t>
        </r>
      </text>
    </comment>
  </commentList>
</comments>
</file>

<file path=xl/comments2.xml><?xml version="1.0" encoding="utf-8"?>
<comments xmlns="http://schemas.openxmlformats.org/spreadsheetml/2006/main">
  <authors>
    <author>Luz Miriam Diaz Diaz</author>
  </authors>
  <commentList>
    <comment ref="G37" authorId="0" shapeId="0">
      <text>
        <r>
          <rPr>
            <sz val="12"/>
            <color indexed="81"/>
            <rFont val="Tahoma"/>
            <family val="2"/>
          </rPr>
          <t>Escriba el nombre completo de la entidad</t>
        </r>
      </text>
    </comment>
    <comment ref="G39" authorId="0" shapeId="0">
      <text>
        <r>
          <rPr>
            <sz val="10"/>
            <color indexed="81"/>
            <rFont val="Tahoma"/>
            <family val="2"/>
          </rPr>
          <t>Seleccione el sector al que pertenece la entidad (sólo para entidades del orden nacional)</t>
        </r>
      </text>
    </comment>
    <comment ref="M39" authorId="0" shapeId="0">
      <text>
        <r>
          <rPr>
            <sz val="10"/>
            <color indexed="81"/>
            <rFont val="Tahoma"/>
            <family val="2"/>
          </rPr>
          <t>Seleccione el orden al que pertenece la entidad (nacional o territorial)</t>
        </r>
        <r>
          <rPr>
            <sz val="9"/>
            <color indexed="81"/>
            <rFont val="Tahoma"/>
            <family val="2"/>
          </rPr>
          <t xml:space="preserve">
</t>
        </r>
      </text>
    </comment>
    <comment ref="G41" authorId="0" shapeId="0">
      <text>
        <r>
          <rPr>
            <sz val="10"/>
            <color indexed="81"/>
            <rFont val="Tahoma"/>
            <family val="2"/>
          </rPr>
          <t>Seleccione el departamento donde está ubicada la entidad (solo para entidades del orden territorial)</t>
        </r>
      </text>
    </comment>
    <comment ref="M41" authorId="0" shapeId="0">
      <text>
        <r>
          <rPr>
            <sz val="10"/>
            <color indexed="81"/>
            <rFont val="Tahoma"/>
            <family val="2"/>
          </rPr>
          <t>Seleccione el año en que va a presentar la propuesta de racionalización</t>
        </r>
        <r>
          <rPr>
            <sz val="9"/>
            <color indexed="81"/>
            <rFont val="Tahoma"/>
            <family val="2"/>
          </rPr>
          <t xml:space="preserve">
</t>
        </r>
      </text>
    </comment>
    <comment ref="G43" authorId="0" shapeId="0">
      <text>
        <r>
          <rPr>
            <sz val="12"/>
            <color indexed="81"/>
            <rFont val="Tahoma"/>
            <family val="2"/>
          </rPr>
          <t>Escriba el nombre del Municipio donde se ubica la entidad (sólo para entidades del orden territorial)</t>
        </r>
      </text>
    </comment>
  </commentList>
</comments>
</file>

<file path=xl/sharedStrings.xml><?xml version="1.0" encoding="utf-8"?>
<sst xmlns="http://schemas.openxmlformats.org/spreadsheetml/2006/main" count="1450" uniqueCount="1082">
  <si>
    <t>INDICADOR</t>
  </si>
  <si>
    <t>Observaciones</t>
  </si>
  <si>
    <t>META</t>
  </si>
  <si>
    <t>ACTIVIDADES</t>
  </si>
  <si>
    <t>EVIDENCIA</t>
  </si>
  <si>
    <t>Versión: 01</t>
  </si>
  <si>
    <t>DIRECCIONAMIENTO ESTRATEGICO</t>
  </si>
  <si>
    <t>Código: F-DE-PE30-02</t>
  </si>
  <si>
    <t>Fecha Aprobación:
08/06/17</t>
  </si>
  <si>
    <t>Coordinación  de Planeación</t>
  </si>
  <si>
    <t>Coordinación  de Planeación y Sistemas de Informacion</t>
  </si>
  <si>
    <t>Coordinación  de Planeación, Grupos, Subgrupos y Dimensiones del PDSP</t>
  </si>
  <si>
    <t>Coordinación  de Planeación, Grupos, Subgrupos y Dimensiones del PDSP y Sistemas de Informacion - Control Interno</t>
  </si>
  <si>
    <t>Coordinación  de Planeación y Sistemas de Informacion - Control Interno</t>
  </si>
  <si>
    <t>Oficina de Planeacion y Sistemas de Informacion y Oficina de Control Interno</t>
  </si>
  <si>
    <t>Coordinación  de Planeación (infraestructura)</t>
  </si>
  <si>
    <t>Todos los Grupos, subgrupos - Oficina de Planeacion y Sistemas de Informacion</t>
  </si>
  <si>
    <t>GRUPO, SUBGRUPO O DEPENDENCIA RESPONSABLE</t>
  </si>
  <si>
    <t>FORMULA</t>
  </si>
  <si>
    <t>RESULTADO DEL INDICADOR</t>
  </si>
  <si>
    <t>Acumulado trimestre</t>
  </si>
  <si>
    <t xml:space="preserve">NUMERO DE ACTIVIDADES
PROGRAMADAS PARA LA VIGENCIA </t>
  </si>
  <si>
    <t>MONITOREO, SEGUIMIENTO Y EVALUACION DEL PLAN DE ACCION INSTITUCIONAL</t>
  </si>
  <si>
    <t>Acumulado Anual</t>
  </si>
  <si>
    <t>Acumulado al Tercer Trimestre</t>
  </si>
  <si>
    <t>% de Cumplimiento
IV Trimestre</t>
  </si>
  <si>
    <t>% Cumplimiento
III Trimestre</t>
  </si>
  <si>
    <t>Acumulado al Segundo Trimestre</t>
  </si>
  <si>
    <t>% de Cumplimiento
II Trimestre</t>
  </si>
  <si>
    <t>% de Cumplimiento
I Trimestre</t>
  </si>
  <si>
    <t>numerador
(ejecutado)</t>
  </si>
  <si>
    <t>denominador
(programado)</t>
  </si>
  <si>
    <t>MONITOREO, SEGUIMIENTO Y EVALUACION - IV TRIMESTRE</t>
  </si>
  <si>
    <t>MONITOREO, SEGUIMIENTO Y EVALUACION - III TRIMESTRE</t>
  </si>
  <si>
    <t>MONITOREO, SEGUIMIENTO Y EVALUACION - II TRIMESTRE</t>
  </si>
  <si>
    <t>MONITOREO, SEGUIMIENTO Y EVALUACION - I TRIMESTRE</t>
  </si>
  <si>
    <t>Pagina ___ de ___</t>
  </si>
  <si>
    <t>Sistemas de Información</t>
  </si>
  <si>
    <t>Todas las dependencias</t>
  </si>
  <si>
    <t xml:space="preserve">Coordinación de Archivo                               </t>
  </si>
  <si>
    <t>Oficina de Planeacion -Coordinación de Archivo</t>
  </si>
  <si>
    <t>Coordinación  de Planeación y Participación Social</t>
  </si>
  <si>
    <t xml:space="preserve">Dirección y Oficina de Planeacion </t>
  </si>
  <si>
    <t>Coordinación  de Planeación, Control Interno y Dirección</t>
  </si>
  <si>
    <t>Grupo Recursos Humanos</t>
  </si>
  <si>
    <t>Recursos Financieros- Recursos Humanos (Plane de Cargos)</t>
  </si>
  <si>
    <t>Recursos Financieros</t>
  </si>
  <si>
    <t>Recursos Financieros, Presupuesto, Tesorería, Jurídica, Prestación de Servicios y Salud Pública</t>
  </si>
  <si>
    <t xml:space="preserve"> Areas involucradas en el Plan de Desarrollo (Coordinadora Recursos Financieros y Presupuesto)</t>
  </si>
  <si>
    <t xml:space="preserve">Recuros Financieros, Presupuesto y Prestación de Servicios de Salud </t>
  </si>
  <si>
    <t>Recuros Financieros, Presupuesto, Contabilidad y Pagaduría.</t>
  </si>
  <si>
    <t>Recuros Financieros, Presupuesto, Contabilidad  y Pagaduría.</t>
  </si>
  <si>
    <t>Presupuesto, Contabilidad y Tesorería/ pagaduría</t>
  </si>
  <si>
    <t>Recursos Financieros- Central de Cuentas, Presupuesto,Contabildiad y Tesoreria</t>
  </si>
  <si>
    <t>Recursos Financieros, Presupuesto</t>
  </si>
  <si>
    <t>Recursos Financieros, Presupuesto, Contabilidad, Tesorería.</t>
  </si>
  <si>
    <t>GRUPO RECURSOS FÍSICOS / ALMACÉN</t>
  </si>
  <si>
    <t>GRUPO RECURSOS FÍSICOS</t>
  </si>
  <si>
    <t>GRUPO RECURSOS FÍSICOS / DIRECCIÓN</t>
  </si>
  <si>
    <t>ÁREAS</t>
  </si>
  <si>
    <t>ÁREAS / DIRECCIÓN</t>
  </si>
  <si>
    <t>RECURSOS FÍSICOS</t>
  </si>
  <si>
    <t>DIRECCIÓN</t>
  </si>
  <si>
    <t>RECURSOS FÍSICOS / ALMACÉN / FINANCIERA</t>
  </si>
  <si>
    <t>GRUPO RECURSOS FÍSICOS / SISTEMAS DE INFORMACIÓN</t>
  </si>
  <si>
    <t>DT POBLACIONES VULNERABLES</t>
  </si>
  <si>
    <t>SUBGRUPO VIGILANCIA Y CONTROL</t>
  </si>
  <si>
    <t>Oficina de Control Interno</t>
  </si>
  <si>
    <t>JURIDICA</t>
  </si>
  <si>
    <t>Grupo de Atenciòn en Salud (Aseguramiento)</t>
  </si>
  <si>
    <t xml:space="preserve">Grupo de Atenciòn en Salud </t>
  </si>
  <si>
    <t>CENTRO REGULADOR DE URGENCIAS Y EMERGENCIAS</t>
  </si>
  <si>
    <t xml:space="preserve">Prestacion de Servicios </t>
  </si>
  <si>
    <t>Astrid Stella Araque  Mogollon</t>
  </si>
  <si>
    <t xml:space="preserve">Trimestral </t>
  </si>
  <si>
    <t xml:space="preserve">PLAN O PROYECTO </t>
  </si>
  <si>
    <t xml:space="preserve">TIEMPO EJECUCION </t>
  </si>
  <si>
    <t xml:space="preserve">Actualizar las Tablas de
retención Documental  </t>
  </si>
  <si>
    <t xml:space="preserve">Programa de Gestión
Documental </t>
  </si>
  <si>
    <t xml:space="preserve">Sistema Integrado de
Conservación  </t>
  </si>
  <si>
    <t xml:space="preserve">Plan de mejoramiento en la
estructura física y propia del
IDS (Construcción del edificio 
propio del IDS)  </t>
  </si>
  <si>
    <t xml:space="preserve">Programas de Capacitación
en la Gestión Documental  </t>
  </si>
  <si>
    <t xml:space="preserve">Valoración de los Fondos
acumulados  </t>
  </si>
  <si>
    <t xml:space="preserve">Digitalización de los
Documentos  </t>
  </si>
  <si>
    <t>Corto Plazo (1
año)</t>
  </si>
  <si>
    <t>Mediano Plazo (1 -
4 años)</t>
  </si>
  <si>
    <t>Largo Plazo
(años enadelante)</t>
  </si>
  <si>
    <t>CODIGO UNSPSC</t>
  </si>
  <si>
    <t xml:space="preserve">DESCRIPCION </t>
  </si>
  <si>
    <t xml:space="preserve">FECHA ESTIMADA DE INICIO DE PROCESO DE SELECCIÓN </t>
  </si>
  <si>
    <t xml:space="preserve">DURACION ESTIMADA DE CONTRATO </t>
  </si>
  <si>
    <t>MODALIDAD DE SELECCIÓN</t>
  </si>
  <si>
    <t xml:space="preserve">FUENTE DE RECURSO </t>
  </si>
  <si>
    <t xml:space="preserve">VALOR ESTIMADO </t>
  </si>
  <si>
    <t xml:space="preserve">VALOR ESTIMADO EN LA VIGENCIA ACTUAL </t>
  </si>
  <si>
    <t>¿SE REQUIERE VIGENCIAS FUTURAS ?</t>
  </si>
  <si>
    <t xml:space="preserve">ESTADO DE SOLICITUD DE VIGENCIAS FUTURAS </t>
  </si>
  <si>
    <t xml:space="preserve">DATOS DE CONTACTO DEL RESPONSABLE </t>
  </si>
  <si>
    <t xml:space="preserve">NECESIDADES ADICIONALES </t>
  </si>
  <si>
    <t>POSIBLES CODIGOS UNSPSC</t>
  </si>
  <si>
    <r>
      <t xml:space="preserve">Entidad: </t>
    </r>
    <r>
      <rPr>
        <b/>
        <u/>
        <sz val="14"/>
        <color theme="1"/>
        <rFont val="Arial"/>
        <family val="2"/>
      </rPr>
      <t>INSTITUTO DEPARTAMENTAL DE SALUD DE NORTE DE SANTANDER</t>
    </r>
  </si>
  <si>
    <r>
      <t xml:space="preserve">Vigencia: </t>
    </r>
    <r>
      <rPr>
        <b/>
        <u/>
        <sz val="14"/>
        <color theme="1"/>
        <rFont val="Arial"/>
        <family val="2"/>
      </rPr>
      <t>2018</t>
    </r>
  </si>
  <si>
    <r>
      <t>Fecha de Publicación:</t>
    </r>
    <r>
      <rPr>
        <b/>
        <u/>
        <sz val="14"/>
        <color theme="1"/>
        <rFont val="Arial"/>
        <family val="2"/>
      </rPr>
      <t xml:space="preserve"> 30 de Enero de 2018</t>
    </r>
  </si>
  <si>
    <t>Plan Anticorrupción y de Atención al Ciudadano</t>
  </si>
  <si>
    <r>
      <rPr>
        <b/>
        <u/>
        <sz val="18"/>
        <color rgb="FFC00000"/>
        <rFont val="Arial"/>
        <family val="2"/>
      </rPr>
      <t>Componente 1:</t>
    </r>
    <r>
      <rPr>
        <b/>
        <sz val="18"/>
        <color theme="1"/>
        <rFont val="Arial"/>
        <family val="2"/>
      </rPr>
      <t xml:space="preserve"> Gestión del Riesgo de Corrupción - Mapa de Riesgos de Corrupción</t>
    </r>
  </si>
  <si>
    <t xml:space="preserve">Subcomponente/procesos </t>
  </si>
  <si>
    <t xml:space="preserve">Actividades </t>
  </si>
  <si>
    <t>Meta o producto</t>
  </si>
  <si>
    <t xml:space="preserve"> Responsable</t>
  </si>
  <si>
    <t xml:space="preserve"> Fecha programada</t>
  </si>
  <si>
    <r>
      <rPr>
        <b/>
        <sz val="12"/>
        <color theme="1"/>
        <rFont val="Arial"/>
        <family val="2"/>
      </rPr>
      <t>Subcomponente/proceso 1</t>
    </r>
    <r>
      <rPr>
        <sz val="12"/>
        <color theme="1"/>
        <rFont val="Arial"/>
        <family val="2"/>
      </rPr>
      <t xml:space="preserve">
Política de Administración de Riesgos</t>
    </r>
  </si>
  <si>
    <t>Socializar el proyecto de presupuesto de la entidad lo que incluye el POAI y el COAI-PAS en el comité Directivo de la entidad.</t>
  </si>
  <si>
    <t>Proyecto de presupuesto socializado y concertado antes de presentar el proyecto de presupuesto a la Junta Directiva de salud para su aprobación antes del 30 de enero de cada vigencia.</t>
  </si>
  <si>
    <t>Alta Dirección, Coordinación del área financiera  y Comité directivo (Integrantes)</t>
  </si>
  <si>
    <t xml:space="preserve">El servidor público bien sea personal de planta o contratista debe abstenerse de obstaculizar, poner trabas o direccionar a terceras personas la elaboración de informes o documentos técnicos; condicionando la viabilidad o conceptos ténicos a cambio de dadibas.  </t>
  </si>
  <si>
    <t xml:space="preserve"> Rectoria e imagen institucional fortalecida. </t>
  </si>
  <si>
    <t>Funcionarios de planta y contratistas de la entidad.</t>
  </si>
  <si>
    <t>1.2.1</t>
  </si>
  <si>
    <t>Seguimiento al cumplimiento del Plan de capacitaciones y asistencia técnicas en los cuales se evidencien soportes como: Listas de asistencias con actas/ informes de monitoreo, que incluyan de las sugerencias, recomendaciones técnicas y los compromisos con fecha de cumplimiento y responsables.</t>
  </si>
  <si>
    <t>Capacitaciones y asistencias técnicas debidamente soportadas que evidencien la Gestión con Valores para Resultados.</t>
  </si>
  <si>
    <t xml:space="preserve">Coordinadores de los grupos, subgrupos y responsables de las dimensiones del PTS. </t>
  </si>
  <si>
    <t>Implementación y divulgación del código de integridad del servidos público.</t>
  </si>
  <si>
    <t xml:space="preserve"> Rectoria e imagen institucional fortalecida enfocada a la Gestión con Valores para Resultados.</t>
  </si>
  <si>
    <t>Alta Dirección y Comité Funcionarios de planta y contratistas de la entidad.</t>
  </si>
  <si>
    <r>
      <rPr>
        <b/>
        <sz val="12"/>
        <color theme="1"/>
        <rFont val="Arial"/>
        <family val="2"/>
      </rPr>
      <t>Subcomponente/proceso 2</t>
    </r>
    <r>
      <rPr>
        <sz val="12"/>
        <color theme="1"/>
        <rFont val="Arial"/>
        <family val="2"/>
      </rPr>
      <t xml:space="preserve">
Construcción del Mapa de Riesgos de
Corrupción</t>
    </r>
  </si>
  <si>
    <t>2.1</t>
  </si>
  <si>
    <t xml:space="preserve">Elaboración de un Listado de recepción de documentación por parte de los prestadores de servicios de salud. 
Analisis del tiempo recepción, gestión y registro del prestador de servicios de salud  </t>
  </si>
  <si>
    <t>Evitar la dilatación del proceso de inscripción o Novedades en el registro especial de prestadores de servicios de salud</t>
  </si>
  <si>
    <t>Vigilancia y Control</t>
  </si>
  <si>
    <t>Semestralmente</t>
  </si>
  <si>
    <t>2.2</t>
  </si>
  <si>
    <t>Elaboración de formato en declaración por parte de verificación</t>
  </si>
  <si>
    <t>Evitar favorecer la habilitacion de servicios de salud a prestadores que no cumplen con los estandares de habilitación</t>
  </si>
  <si>
    <t>trimestral</t>
  </si>
  <si>
    <t>2.3</t>
  </si>
  <si>
    <t>Elaboración de Acta de seguimiento del proceso de licencia de funcionamiento para emisiones ionizantes</t>
  </si>
  <si>
    <t xml:space="preserve">Expedicion de Licencias de funcionamiento para emisiones ionizantes cumpliendo con los requisitos minimos </t>
  </si>
  <si>
    <t>2.4</t>
  </si>
  <si>
    <t xml:space="preserve">
Seguimiento mensual al cumplimiento del procedimiento para efectuar los recobros</t>
  </si>
  <si>
    <t>Recobros efecutuados- recuperación del recursos PPNA</t>
  </si>
  <si>
    <t>Prestacion de Servicios de Salud</t>
  </si>
  <si>
    <t>Mensual</t>
  </si>
  <si>
    <t>2.5</t>
  </si>
  <si>
    <t>Conformar equipo interdisciplinario: líder de financiera, auditor y un jurídico de PSS para las auditorias y la conciliación de glosas con IPS ó ESE  
Sistematizacion de la trazabilidad de la facturación</t>
  </si>
  <si>
    <t>Actas de conciliación suscritas por el equipo interdiciplinario.</t>
  </si>
  <si>
    <t>Subcomponente/proceso 2
Construcción del Mapa de Riesgos de
Corrupción</t>
  </si>
  <si>
    <t>2.7</t>
  </si>
  <si>
    <t>Contar con una base de datos (Bitácora) donde se revisan todas las remisiones
Establecer politicas para garantizar la remisión de los pacientes
Adquirir sotfware</t>
  </si>
  <si>
    <t>Evitar favorecer la remision de pacientes a IPS especificas</t>
  </si>
  <si>
    <t>CRUE</t>
  </si>
  <si>
    <t>2.8</t>
  </si>
  <si>
    <t>Capacitar al recurso humano en la responsabilidad del manejo y custodia de vacunas.
Seguimiento al debido proceso en el reporte de pérdidas de biológico.</t>
  </si>
  <si>
    <t>85% del talento humano de IPS Públicas y Privadas capacitados en el manejo y custodia de vacunas.
100% de municipios con seguimiento en el reporte de pérdidas de biológico.</t>
  </si>
  <si>
    <t>PAI</t>
  </si>
  <si>
    <t>2.9</t>
  </si>
  <si>
    <t>Garantizar la Trazabilidad y Seguimiento al manejo y uso adecuado de los insecticidas del grupo salud pública.</t>
  </si>
  <si>
    <t>Evitar la perdida o comercializacion de los insumos para control de vectores</t>
  </si>
  <si>
    <t>Vectores</t>
  </si>
  <si>
    <t>2.10</t>
  </si>
  <si>
    <t>Realizar visitas aleatorias a establecimientos farmaceuticos con conceptos favorables para aperturas y traslados</t>
  </si>
  <si>
    <t>10% de seguimiento a conceptos favorables para aperturas y traslados de establecimientos farmacéuticos en el Departamento.</t>
  </si>
  <si>
    <t>Medicamentos</t>
  </si>
  <si>
    <t>2.11</t>
  </si>
  <si>
    <t>Realizar visitas aleatorias a los establecimientos farmaceuticos autorizados</t>
  </si>
  <si>
    <t>2% de visitas aleatorias a establecimientos autorizados para verificar el concepto técnico emitido por el inspector de medicamentos.</t>
  </si>
  <si>
    <t>2.12</t>
  </si>
  <si>
    <t>Seguimiento y revision previa a los autos o expedicion de fallos en primera y en segunda instancia con el fin de evitar la dilatación de los procesos disciplinarios con el proposito de obtener el vencimiento de terminos o prescripcion del mismo</t>
  </si>
  <si>
    <t>Agilidad en los procesos diciplinarios.</t>
  </si>
  <si>
    <t>Juridica</t>
  </si>
  <si>
    <t>permanente</t>
  </si>
  <si>
    <t>2.14</t>
  </si>
  <si>
    <t>Actualizar el manual de contratación.</t>
  </si>
  <si>
    <t>Manual de contrataciónn actualizado.</t>
  </si>
  <si>
    <t>Alta Dirección y oficina Júridica.</t>
  </si>
  <si>
    <t>2.15</t>
  </si>
  <si>
    <t xml:space="preserve">Realizar una efectiva supervision y exigencia en el cumplimiento de los contratos y emitir los correspondientes informes de supervisión de acuerdo al manual de supervisión de contratos. </t>
  </si>
  <si>
    <t>Objetos contractuales cumplidos.</t>
  </si>
  <si>
    <t xml:space="preserve">Supervisores de contratos </t>
  </si>
  <si>
    <t>2.16</t>
  </si>
  <si>
    <t>Cruce información entre prestacionde servicios de salud, contabilidad, presupuesto y pagaduria.
Utilizacion del modulo de contratacion del Software de TNS, con el fin de evitar el doble pago de factura por falta de trazabilidad de la factura de prestación de servicios de salud  que permitan identificar y controlar las diferentes pagos realizados</t>
  </si>
  <si>
    <t>Información conciliada, verás y oportuna.</t>
  </si>
  <si>
    <t>Contabilidad y Prestacion de Servicios</t>
  </si>
  <si>
    <t>2.18</t>
  </si>
  <si>
    <t>Verificación con las instituciones públicas y privadas de los titulos a Registrar por la oficina de registros profesionales.</t>
  </si>
  <si>
    <t>Autorización y registro profesional con cumplimiento de los requisitos.</t>
  </si>
  <si>
    <t>Recursos Humanos</t>
  </si>
  <si>
    <r>
      <rPr>
        <b/>
        <sz val="12"/>
        <color theme="1"/>
        <rFont val="Arial"/>
        <family val="2"/>
      </rPr>
      <t>Subcomponente/proceso 3</t>
    </r>
    <r>
      <rPr>
        <sz val="12"/>
        <color theme="1"/>
        <rFont val="Arial"/>
        <family val="2"/>
      </rPr>
      <t xml:space="preserve">
Consulta y divulgación</t>
    </r>
  </si>
  <si>
    <t>3.1</t>
  </si>
  <si>
    <t xml:space="preserve">Fortalecimiento a la implementación del software de gestión documental medinate Capacitación y sencibilización al personal de la Entidad para la </t>
  </si>
  <si>
    <t>Software de gestión documental operando en la Institución</t>
  </si>
  <si>
    <t>Alta dirección Planeación - Sistemas de información - archivo y recursos humanos</t>
  </si>
  <si>
    <t>3.2</t>
  </si>
  <si>
    <t>Publicación en la página web el Plan Anticorrupción e otros informes del IDS de interes a la comunidad en general</t>
  </si>
  <si>
    <t xml:space="preserve">Publicación constante en la pagina www.ids.gov.co </t>
  </si>
  <si>
    <t>Planeación y Sistemas de Información</t>
  </si>
  <si>
    <r>
      <rPr>
        <b/>
        <sz val="12"/>
        <color theme="1"/>
        <rFont val="Arial"/>
        <family val="2"/>
      </rPr>
      <t>Subcomponente/proceso 4</t>
    </r>
    <r>
      <rPr>
        <sz val="12"/>
        <color theme="1"/>
        <rFont val="Arial"/>
        <family val="2"/>
      </rPr>
      <t xml:space="preserve">
Monitorio y revisión</t>
    </r>
  </si>
  <si>
    <t>4.1</t>
  </si>
  <si>
    <t>Los líderes de los procesos en conjunto con sus equipos deben monitorear y revisar periódicamente el documento del Mapa de Riesgos de Corrupción y si es del caso ajustarlo haciendo públicos los cambios.</t>
  </si>
  <si>
    <t>Monitorear permanentemente la gestión del riesgo y la efectividad de los controles establecidos</t>
  </si>
  <si>
    <t>Coordinadores de los grupos, subgrupos, Control Interno y Planeación</t>
  </si>
  <si>
    <r>
      <rPr>
        <b/>
        <sz val="12"/>
        <color theme="1"/>
        <rFont val="Arial"/>
        <family val="2"/>
      </rPr>
      <t>Subcomponente/proceso 5</t>
    </r>
    <r>
      <rPr>
        <sz val="12"/>
        <color theme="1"/>
        <rFont val="Arial"/>
        <family val="2"/>
      </rPr>
      <t xml:space="preserve">
Seguimiento</t>
    </r>
  </si>
  <si>
    <t>5.1</t>
  </si>
  <si>
    <t xml:space="preserve">Realizar auditorías internas analice las causas, los riesgos de corrupción y la efectividad de los controles incorporados en el Mapa de Riesgos de Corrupción.
</t>
  </si>
  <si>
    <t>Adelantar seguimiento al Mapa de Riesgos de
Corrupción.</t>
  </si>
  <si>
    <t>Control Interno</t>
  </si>
  <si>
    <t>ESTRATEGIA DE RACIONALIZACIÓN DE TRÁMITES</t>
  </si>
  <si>
    <t>Nombre de la entidad</t>
  </si>
  <si>
    <t>Instituto Departamental de Salud de Norte de Santander</t>
  </si>
  <si>
    <t>Sector Administrativo</t>
  </si>
  <si>
    <t>No aplica</t>
  </si>
  <si>
    <t>Orden</t>
  </si>
  <si>
    <t>Territorial</t>
  </si>
  <si>
    <t>Departamento:</t>
  </si>
  <si>
    <t>Norte de Santander</t>
  </si>
  <si>
    <t>Año Vigencia:</t>
  </si>
  <si>
    <t>Municipio:</t>
  </si>
  <si>
    <t>San José de Cúcuta</t>
  </si>
  <si>
    <r>
      <rPr>
        <b/>
        <sz val="9"/>
        <rFont val="Arial"/>
        <family val="2"/>
      </rPr>
      <t>DATOS TRÁMITES A RACIONALIZAR</t>
    </r>
  </si>
  <si>
    <r>
      <rPr>
        <b/>
        <sz val="9"/>
        <rFont val="Arial"/>
        <family val="2"/>
      </rPr>
      <t>ACCIONES DE RACIONALIZACIÓN A DESARROLLAR</t>
    </r>
  </si>
  <si>
    <r>
      <rPr>
        <b/>
        <sz val="9"/>
        <rFont val="Arial"/>
        <family val="2"/>
      </rPr>
      <t>PLAN DE EJECUCIÓN</t>
    </r>
  </si>
  <si>
    <r>
      <rPr>
        <b/>
        <sz val="9"/>
        <rFont val="Arial"/>
        <family val="2"/>
      </rPr>
      <t>Tipo</t>
    </r>
  </si>
  <si>
    <r>
      <rPr>
        <b/>
        <sz val="9"/>
        <rFont val="Arial"/>
        <family val="2"/>
      </rPr>
      <t>Número</t>
    </r>
  </si>
  <si>
    <r>
      <rPr>
        <b/>
        <sz val="9"/>
        <rFont val="Arial"/>
        <family val="2"/>
      </rPr>
      <t>Nombre</t>
    </r>
  </si>
  <si>
    <r>
      <rPr>
        <b/>
        <sz val="9"/>
        <rFont val="Arial"/>
        <family val="2"/>
      </rPr>
      <t>Estado</t>
    </r>
  </si>
  <si>
    <r>
      <rPr>
        <b/>
        <sz val="9"/>
        <rFont val="Arial"/>
        <family val="2"/>
      </rPr>
      <t>Situación actual</t>
    </r>
  </si>
  <si>
    <r>
      <rPr>
        <b/>
        <sz val="9"/>
        <rFont val="Arial"/>
        <family val="2"/>
      </rPr>
      <t>Mejora por implementar</t>
    </r>
  </si>
  <si>
    <r>
      <rPr>
        <b/>
        <sz val="9"/>
        <rFont val="Arial"/>
        <family val="2"/>
      </rPr>
      <t>Beneficio al ciudadano o entidad</t>
    </r>
  </si>
  <si>
    <r>
      <rPr>
        <b/>
        <sz val="9"/>
        <rFont val="Arial"/>
        <family val="2"/>
      </rPr>
      <t>Tipo racionalización</t>
    </r>
  </si>
  <si>
    <r>
      <rPr>
        <b/>
        <sz val="9"/>
        <rFont val="Arial"/>
        <family val="2"/>
      </rPr>
      <t>Acciones racionalización</t>
    </r>
  </si>
  <si>
    <r>
      <rPr>
        <b/>
        <sz val="9"/>
        <rFont val="Arial"/>
        <family val="2"/>
      </rPr>
      <t>Fecha inicio</t>
    </r>
  </si>
  <si>
    <r>
      <rPr>
        <b/>
        <sz val="9"/>
        <rFont val="Arial"/>
        <family val="2"/>
      </rPr>
      <t>Fecha final presente vigencia</t>
    </r>
  </si>
  <si>
    <r>
      <rPr>
        <b/>
        <sz val="9"/>
        <rFont val="Arial"/>
        <family val="2"/>
      </rPr>
      <t>Fecha final racionalizaci ón</t>
    </r>
  </si>
  <si>
    <r>
      <rPr>
        <b/>
        <sz val="9"/>
        <rFont val="Arial"/>
        <family val="2"/>
      </rPr>
      <t>Responsable</t>
    </r>
  </si>
  <si>
    <r>
      <rPr>
        <sz val="9"/>
        <rFont val="Arial"/>
        <family val="2"/>
      </rPr>
      <t>Modelo Único – Hijo</t>
    </r>
  </si>
  <si>
    <r>
      <rPr>
        <sz val="9"/>
        <rFont val="Arial"/>
        <family val="2"/>
      </rPr>
      <t>Credencial de expendedor de drogas</t>
    </r>
  </si>
  <si>
    <r>
      <rPr>
        <sz val="9"/>
        <rFont val="Arial"/>
        <family val="2"/>
      </rPr>
      <t>Inscrito</t>
    </r>
  </si>
  <si>
    <t>El ciudadano
radica a través de correo electrónico la documentación, sin embargo, debe allegar las estampillas y consignacion en original para finalizar el trámite</t>
  </si>
  <si>
    <t>Lograr la compra de estampilla por PSE y que el trámite sea completamente en línea</t>
  </si>
  <si>
    <r>
      <rPr>
        <sz val="9"/>
        <rFont val="Arial"/>
        <family val="2"/>
      </rPr>
      <t xml:space="preserve">Ahorro en tiempo y costos de desplazamiento.
</t>
    </r>
    <r>
      <rPr>
        <sz val="9"/>
        <rFont val="Arial"/>
        <family val="2"/>
      </rPr>
      <t>Disponibilidad total para la solicitud del trámite 24/7.</t>
    </r>
  </si>
  <si>
    <t>Tecnológica</t>
  </si>
  <si>
    <t>Pago en línea
Disponer mecanismos de seguimiento
Trámite total en Línea</t>
  </si>
  <si>
    <t>Julio de 2018</t>
  </si>
  <si>
    <t>Diciembre de 2018</t>
  </si>
  <si>
    <t>Junio de 2019</t>
  </si>
  <si>
    <t>Oficina de Control de Medicamentos
Sistemas de Información
Hacienda Departamental</t>
  </si>
  <si>
    <r>
      <rPr>
        <sz val="9"/>
        <rFont val="Arial"/>
        <family val="2"/>
      </rPr>
      <t>Cancelación de la inscripción para el manejo de medicamentos de control especial</t>
    </r>
  </si>
  <si>
    <t xml:space="preserve">El ciudadano radica a través de correo electrónico oficio informando la novedad de cierre de manejo de medicamento de control especial. </t>
  </si>
  <si>
    <r>
      <rPr>
        <sz val="9"/>
        <rFont val="Arial"/>
        <family val="2"/>
      </rPr>
      <t>Diseñar un formulario de cierre e implementar que el trámite sea en línea (que se pueda diligenciar el formulario haciendo la novedad del cierre).</t>
    </r>
    <r>
      <rPr>
        <sz val="9"/>
        <color rgb="FFFF0000"/>
        <rFont val="Arial"/>
        <family val="2"/>
      </rPr>
      <t xml:space="preserve"> </t>
    </r>
  </si>
  <si>
    <t xml:space="preserve">Verificar pago de formulario de cierre en linea. </t>
  </si>
  <si>
    <t>Oficina de Control de Medicamentos
Sistemas de Información</t>
  </si>
  <si>
    <r>
      <rPr>
        <sz val="9"/>
        <rFont val="Arial"/>
        <family val="2"/>
      </rPr>
      <t>Inscripción, renovación, ampliación o modificación para el manejo de medicamentos de control especial</t>
    </r>
  </si>
  <si>
    <t>El ciudadano
radica a través de correo electrónico la documentación, sin embargo, debe allegar las estampillas en original y la consignación para finalizar el trámite</t>
  </si>
  <si>
    <r>
      <rPr>
        <sz val="9"/>
        <rFont val="Arial"/>
        <family val="2"/>
      </rPr>
      <t>Autorización de funcionamiento de establecimientos farmacéuticos</t>
    </r>
  </si>
  <si>
    <r>
      <rPr>
        <sz val="9"/>
        <rFont val="Arial"/>
        <family val="2"/>
      </rPr>
      <t>Único</t>
    </r>
  </si>
  <si>
    <r>
      <rPr>
        <sz val="9"/>
        <rFont val="Arial"/>
        <family val="2"/>
      </rPr>
      <t>Autorización y/o renovación en buenas practicas del servicio farmacéutico (BPSF),</t>
    </r>
  </si>
  <si>
    <r>
      <t>Fecha de Publicación:</t>
    </r>
    <r>
      <rPr>
        <b/>
        <u/>
        <sz val="14"/>
        <color theme="1"/>
        <rFont val="Arial"/>
        <family val="2"/>
      </rPr>
      <t xml:space="preserve"> 30 de Enero 2018</t>
    </r>
  </si>
  <si>
    <r>
      <rPr>
        <b/>
        <u/>
        <sz val="18"/>
        <color theme="5"/>
        <rFont val="Arial"/>
        <family val="2"/>
      </rPr>
      <t>Componente 3:</t>
    </r>
    <r>
      <rPr>
        <b/>
        <sz val="18"/>
        <color theme="1"/>
        <rFont val="Arial"/>
        <family val="2"/>
      </rPr>
      <t xml:space="preserve"> Rendición de Cuentas</t>
    </r>
  </si>
  <si>
    <r>
      <rPr>
        <b/>
        <sz val="12"/>
        <color theme="1"/>
        <rFont val="Arial"/>
        <family val="2"/>
      </rPr>
      <t>Subcomponente/proceso 1</t>
    </r>
    <r>
      <rPr>
        <sz val="12"/>
        <color theme="1"/>
        <rFont val="Arial"/>
        <family val="2"/>
      </rPr>
      <t xml:space="preserve">
Información de calidad y en lenguaje
comprensible</t>
    </r>
  </si>
  <si>
    <t>1.1</t>
  </si>
  <si>
    <t>Facilitar el control social, que comprende acciones de petición de información y de explicaciones para buscar la transparencia de la gestión de la administración pública y lograr la adopción de los principios de Buen Gobierno (Decreto 2641 de 2012 reglamentario Ley Anticorrupción</t>
  </si>
  <si>
    <t>Suministrar de manera permanente la información actualizada de PQRSD en la página web del IDS</t>
  </si>
  <si>
    <t>Planeacion y sistemas de información - Servicio de  atención a comunidad-SAC</t>
  </si>
  <si>
    <t>Trimestral</t>
  </si>
  <si>
    <t>1.2</t>
  </si>
  <si>
    <t xml:space="preserve">La Rendición de Cuentas es un instrumento que implica la obligación de informar y el derecho de ser informado, se desarrollará como un proceso permanente de entrega de resultados, donde el ciudadano conozca los planes y desarrollo de las acciones, para lo cual, el Instituto Departamental de Salud a través de la página web insitucional www.ids.gov.co mantendrá informado al ciudadano con la invitación permanente a participar a través de sus preguntas,  opiniones y sugerencias, en el seguimiento y mejoramiento de la gestión. </t>
  </si>
  <si>
    <t>El Instituto Departamental de Salud desarrollará el proceso de rendición de cuentas a través de las publicaciones en la pagina web institucional (Plan de Acción vigencia 2017, Ejecuciones presupuestales - Plan de Inversion, Informes de Gestión trimestrales publicados para fácil acceso de la comunidad, Contratación y demás información pública)</t>
  </si>
  <si>
    <t>Planeacion y sistemas de información - Participación Social y atencion a la comunidad</t>
  </si>
  <si>
    <t>Permanente</t>
  </si>
  <si>
    <r>
      <rPr>
        <b/>
        <sz val="12"/>
        <color theme="1"/>
        <rFont val="Arial"/>
        <family val="2"/>
      </rPr>
      <t>Subcomponente/proceso 2</t>
    </r>
    <r>
      <rPr>
        <sz val="12"/>
        <color theme="1"/>
        <rFont val="Arial"/>
        <family val="2"/>
      </rPr>
      <t xml:space="preserve">
Diálogo de doble vía con la ciudadanía
y sus organizaciones</t>
    </r>
  </si>
  <si>
    <t>Anualmente se efectuará un evento de Audiencia Pública de Rendición de Cuentas a la Ciudadanía, donde se efectuará un balance de la gestión, las metas alcanzadas, los resultados obtenidos y los recursos utilizados.</t>
  </si>
  <si>
    <t>Realizar una (1) Audiencia Pública de Rendición de Cuentas</t>
  </si>
  <si>
    <t>Dirección, Planeación y sistemas de información - Participación Social y Comunicaciones</t>
  </si>
  <si>
    <t>Cuarto trimestre 2018</t>
  </si>
  <si>
    <r>
      <rPr>
        <b/>
        <sz val="12"/>
        <color theme="1"/>
        <rFont val="Arial"/>
        <family val="2"/>
      </rPr>
      <t>Subcomponente/proceso 3</t>
    </r>
    <r>
      <rPr>
        <sz val="12"/>
        <color theme="1"/>
        <rFont val="Arial"/>
        <family val="2"/>
      </rPr>
      <t xml:space="preserve">
Incentivos para motivar la cultura de la
rendición y petición de cuentas</t>
    </r>
  </si>
  <si>
    <t>Incentivar a la comunidad sobre los eventos de interés de salud, sus deberes y derechos en salud</t>
  </si>
  <si>
    <t>Realización de los Comtés de vigilancia epidemiológica comunitaria -COVECOM.
Capacitaciones EAPB con las asociaciones de usuarios y coordinaciones de salud pública de los 40 municipios para la replica a las entidades y asociaciones de usuarios , seguimiento a la operatividad de los mecanismos de participación social que operan en el muncipio.</t>
  </si>
  <si>
    <t>Grupo de salud pública-vigilancia en salud pública,  sistemas de información - Participación Social y Comunicaciones</t>
  </si>
  <si>
    <r>
      <rPr>
        <b/>
        <sz val="12"/>
        <color theme="1"/>
        <rFont val="Arial"/>
        <family val="2"/>
      </rPr>
      <t>Subcomponente/proceso 4</t>
    </r>
    <r>
      <rPr>
        <sz val="12"/>
        <color theme="1"/>
        <rFont val="Arial"/>
        <family val="2"/>
      </rPr>
      <t xml:space="preserve">
Evaluación y retroalimentación a la
gestión institucional</t>
    </r>
  </si>
  <si>
    <t>Realizar trimestralmente los informes de gestión</t>
  </si>
  <si>
    <t>Elaborar 4 informes de gestión (trimestrales) publicados en la pagina web del IDS</t>
  </si>
  <si>
    <t>Planeacion y sistemas de información</t>
  </si>
  <si>
    <t>Anual y trimestral.</t>
  </si>
  <si>
    <t>4.2</t>
  </si>
  <si>
    <t>Rendir información de la gestión realizada a la Gobernacion del Dpto, Miembros del CTSSS, Asamblea Dptal y Entes de Control (según Demanda)</t>
  </si>
  <si>
    <t>Rendir 4 informes de gestión de manera oportuna a la Gobernacion del Dpto, Miembros del CTSSS, Asamblea Dptal y Entes de Control.</t>
  </si>
  <si>
    <t>Dirección, Planeación y sistemas de información - Coordinadores de los grupos del IDS, Participación Social y Comunicaciones</t>
  </si>
  <si>
    <t>Trimestral según fechas definidas enla circular No 585 de fecha 14 de Diciembre de 2017</t>
  </si>
  <si>
    <r>
      <rPr>
        <b/>
        <u/>
        <sz val="18"/>
        <color theme="6" tint="-0.499984740745262"/>
        <rFont val="Arial"/>
        <family val="2"/>
      </rPr>
      <t>Componente 4:</t>
    </r>
    <r>
      <rPr>
        <b/>
        <sz val="18"/>
        <color theme="1"/>
        <rFont val="Arial"/>
        <family val="2"/>
      </rPr>
      <t xml:space="preserve"> Atención al Ciudadano</t>
    </r>
  </si>
  <si>
    <r>
      <rPr>
        <b/>
        <sz val="12"/>
        <color theme="1"/>
        <rFont val="Arial"/>
        <family val="2"/>
      </rPr>
      <t>Subcomponente/proceso 1</t>
    </r>
    <r>
      <rPr>
        <sz val="12"/>
        <color theme="1"/>
        <rFont val="Arial"/>
        <family val="2"/>
      </rPr>
      <t xml:space="preserve">
Estructura administrativa y
Direccionamiento estratégico</t>
    </r>
  </si>
  <si>
    <t>Fortalecer la operatividad de la oficina del servicio de Atencion a la Comunidad (SAC) en el seguimiento y cirerre de las PQR.</t>
  </si>
  <si>
    <t xml:space="preserve">Informes trimestrales que evidence el oportuno seguimiento y cirerre de las PQR.  </t>
  </si>
  <si>
    <t xml:space="preserve">Servicio de atencion a la comunidad (SAC) </t>
  </si>
  <si>
    <t>Definir y difundir el portafolio de servicio al ciudadano de la entidad</t>
  </si>
  <si>
    <t>Portafolio socializado en la Entidad y difundido a través de la web www.ids.gov.co</t>
  </si>
  <si>
    <t>Servicio de atencion a la comunidad (SAC) - Participación Social - Sistemas de Información</t>
  </si>
  <si>
    <r>
      <rPr>
        <b/>
        <sz val="12"/>
        <color theme="1"/>
        <rFont val="Arial"/>
        <family val="2"/>
      </rPr>
      <t>Subcomponente/proceso 2</t>
    </r>
    <r>
      <rPr>
        <sz val="12"/>
        <color theme="1"/>
        <rFont val="Arial"/>
        <family val="2"/>
      </rPr>
      <t xml:space="preserve">
Fortalecimiento de los canales de
atención</t>
    </r>
  </si>
  <si>
    <t xml:space="preserve">Poner a disposición de la ciudadanía espacios físicos visibles de la información actualizada sobre:
- Derechos y deberes de los usuarios y medios para garantizarlos.  
- Descripción de los procedimientos, trámites y servicios de la entidad.  
- Tiempos de entrega de cada trámite o servicio. 
- Requisitos e indicaciones necesarios para que los ciudadanos puedan cumplir con sus obligaciones o ejercer sus derechos. 
 Horarios y puntos de atención.  
- Dependencia, nombre y cargo del servidor a quien debe dirigirse en caso de una queja o un reclamo. 
-Informar a la ciudadanía sobre los medios de atención con los que cuenta la entidad para recepción de peticiones, quejas, sugerencias, reclamos y denuncias de actos de corrupción. </t>
  </si>
  <si>
    <t>Campaña de información y solcialización a traves de medios de comunicación orales y escitos y página web.
Informacion actualizada en cartelera, televisor, pendones y demás medios de que se disponga.</t>
  </si>
  <si>
    <t xml:space="preserve">Servicio de atención a la comunidad (SAC) </t>
  </si>
  <si>
    <r>
      <rPr>
        <b/>
        <sz val="12"/>
        <color theme="1"/>
        <rFont val="Arial"/>
        <family val="2"/>
      </rPr>
      <t>Subcomponente/proceso 3</t>
    </r>
    <r>
      <rPr>
        <sz val="12"/>
        <color theme="1"/>
        <rFont val="Arial"/>
        <family val="2"/>
      </rPr>
      <t xml:space="preserve">
Talento Humano</t>
    </r>
  </si>
  <si>
    <t>Afianzar la cultura de servicio al ciudadano en los Servidores Públicos,  mediante programas de capacitación y sensibilización.</t>
  </si>
  <si>
    <t>Durante la presente vigencia realizar una jornada de sensibilización sobre atención al ciudadano en los servidores de la entidad.</t>
  </si>
  <si>
    <t xml:space="preserve">Recursos Humanos y Servicio de atencion a la comunidad (SAC) </t>
  </si>
  <si>
    <t>30 de Junio de 2018</t>
  </si>
  <si>
    <r>
      <rPr>
        <b/>
        <sz val="12"/>
        <color theme="1"/>
        <rFont val="Arial"/>
        <family val="2"/>
      </rPr>
      <t>Subcomponente/proceso 4</t>
    </r>
    <r>
      <rPr>
        <sz val="12"/>
        <color theme="1"/>
        <rFont val="Arial"/>
        <family val="2"/>
      </rPr>
      <t xml:space="preserve">
Normativo y procedimental</t>
    </r>
  </si>
  <si>
    <t xml:space="preserve">Actualizar el acto administrativo de reglamento interno de PQR y denuncias.
</t>
  </si>
  <si>
    <t>Acto administrativo de reglamento interno de PQR y denuncias actualizado</t>
  </si>
  <si>
    <t>Servicio de atencion a la comunidad (SAC) - Participación Social - Planeación - Juridica y Alta dirección</t>
  </si>
  <si>
    <r>
      <rPr>
        <b/>
        <sz val="12"/>
        <color theme="1"/>
        <rFont val="Arial"/>
        <family val="2"/>
      </rPr>
      <t>Subcomponente/proceso 5</t>
    </r>
    <r>
      <rPr>
        <sz val="12"/>
        <color theme="1"/>
        <rFont val="Arial"/>
        <family val="2"/>
      </rPr>
      <t xml:space="preserve">
Relacionamiento con el ciudadano</t>
    </r>
  </si>
  <si>
    <t>Medir la satisfacción del ciudadano en relación con los trámites y servicios que presta la Entidad.</t>
  </si>
  <si>
    <t>Evaluar trimestralmente la encuesta  para medir la satisfacción del ciudadano</t>
  </si>
  <si>
    <t>Servicio de atencion a la comunidad (SAC) - Participación Social</t>
  </si>
  <si>
    <t>5.2</t>
  </si>
  <si>
    <t>Identificar necesidades, expectativas e intereses del ciudadano para gestionar la atención adecuada y oportuna</t>
  </si>
  <si>
    <t>Establecer estadísticamente cuáles son las solicitudes y necesidades más comunes por las cuales acude el ciudadano al IDS.</t>
  </si>
  <si>
    <t>Servicio de atencion a la comunidad (SAC) quien coordina a nivel institucional.</t>
  </si>
  <si>
    <t xml:space="preserve">Semestral </t>
  </si>
  <si>
    <r>
      <t>Fecha de Publicación:</t>
    </r>
    <r>
      <rPr>
        <b/>
        <u/>
        <sz val="14"/>
        <color theme="1"/>
        <rFont val="Arial"/>
        <family val="2"/>
      </rPr>
      <t xml:space="preserve"> 31 de Enero de 2018</t>
    </r>
  </si>
  <si>
    <t>Plan Anticorrupción y de Atención al CIudadano</t>
  </si>
  <si>
    <r>
      <rPr>
        <b/>
        <u/>
        <sz val="18"/>
        <color theme="8" tint="-0.249977111117893"/>
        <rFont val="Arial"/>
        <family val="2"/>
      </rPr>
      <t>Componente 5:</t>
    </r>
    <r>
      <rPr>
        <b/>
        <sz val="18"/>
        <color theme="1"/>
        <rFont val="Arial"/>
        <family val="2"/>
      </rPr>
      <t xml:space="preserve"> Transparencia y Acceso a la Informcaión</t>
    </r>
  </si>
  <si>
    <t>Indicadores</t>
  </si>
  <si>
    <r>
      <rPr>
        <b/>
        <sz val="12"/>
        <color theme="1"/>
        <rFont val="Arial"/>
        <family val="2"/>
      </rPr>
      <t>Subcomponente/proceso 1</t>
    </r>
    <r>
      <rPr>
        <sz val="12"/>
        <color theme="1"/>
        <rFont val="Arial"/>
        <family val="2"/>
      </rPr>
      <t xml:space="preserve">
Lineamientos de Transparencia
Activa</t>
    </r>
  </si>
  <si>
    <t>Realizar un diagnostico de la información publicada, de acuerdo a la norma de transparencia y acceso a la información.</t>
  </si>
  <si>
    <t>Diagnóstico realizado</t>
  </si>
  <si>
    <t>Diagnóstico elaborado</t>
  </si>
  <si>
    <t>Abril de 2018</t>
  </si>
  <si>
    <t>Mantener actualizada la página web con la información de acuerdo a la Ley de transparencia y acceso a la información.</t>
  </si>
  <si>
    <t>Enlace de transparencia y acceso a la información en la página web</t>
  </si>
  <si>
    <t># de publicaciones/# total de publicaciones solicitadas</t>
  </si>
  <si>
    <t>1.3</t>
  </si>
  <si>
    <t>Mantener actualizados en la plataforma SUIT los trámites y OPA de la entidad</t>
  </si>
  <si>
    <t>Trámites y OPA registrados y actualizados en el SUIT</t>
  </si>
  <si>
    <t># de trámites inscritos/# total de trámites</t>
  </si>
  <si>
    <t>Planeación y Sistemas de Información junto a las dependencias y grupos involucrados</t>
  </si>
  <si>
    <t>1.4</t>
  </si>
  <si>
    <t>Asegurar el registro de los contratos de Función Pública en el SECOP y SIA OBSERVA</t>
  </si>
  <si>
    <t>100% de los contratos registrados</t>
  </si>
  <si>
    <t># de contratos publicados / #  contratos celebrados</t>
  </si>
  <si>
    <t>Recursos Fìsicos, Recursos Humanos, Prestación de Servicios y Salud Pública Colectiva</t>
  </si>
  <si>
    <t>1.5</t>
  </si>
  <si>
    <t>Identificar, analizar, estructurar, aprobar y publicar datos abiertos</t>
  </si>
  <si>
    <t>Datos abiertos publicados</t>
  </si>
  <si>
    <t># de datos abiertos publicados / #  de datos abiertos conformados</t>
  </si>
  <si>
    <t>Sistemas de Información junto a todas la dependencias y grupos</t>
  </si>
  <si>
    <r>
      <rPr>
        <b/>
        <sz val="12"/>
        <color theme="1"/>
        <rFont val="Arial"/>
        <family val="2"/>
      </rPr>
      <t>Subcomponente/proceso 2</t>
    </r>
    <r>
      <rPr>
        <sz val="12"/>
        <color theme="1"/>
        <rFont val="Arial"/>
        <family val="2"/>
      </rPr>
      <t xml:space="preserve">
Lineamientos de Transparencia
Pasiva</t>
    </r>
  </si>
  <si>
    <t>Permitir a los usuarios dar seguimiento en línea de las PQRSD</t>
  </si>
  <si>
    <t>Software adquirido</t>
  </si>
  <si>
    <t>Software implementado</t>
  </si>
  <si>
    <t>Servicio de Atención a la Comunidad, Planeación y Sistemas de Información</t>
  </si>
  <si>
    <t>Octubre de 2018</t>
  </si>
  <si>
    <r>
      <rPr>
        <b/>
        <sz val="12"/>
        <color theme="1"/>
        <rFont val="Arial"/>
        <family val="2"/>
      </rPr>
      <t>Subcomponente/proceso 3</t>
    </r>
    <r>
      <rPr>
        <sz val="12"/>
        <color theme="1"/>
        <rFont val="Arial"/>
        <family val="2"/>
      </rPr>
      <t xml:space="preserve">
Elaboración los Instrumentos
de Gestión de la
Información</t>
    </r>
  </si>
  <si>
    <t>Actualizar el inventario de activos de información y el índice de Información Clasificada y Reservada teniendo en cuenta los requerimientos de GEL</t>
  </si>
  <si>
    <t>Publicación en la página web la actaulización del Inventario de activos de información e Índice de información clasificada y reservada</t>
  </si>
  <si>
    <t>Publicaciones</t>
  </si>
  <si>
    <t>Jurídica y Planeación y Sistemas de Información</t>
  </si>
  <si>
    <t>Agosto de 2018</t>
  </si>
  <si>
    <r>
      <rPr>
        <b/>
        <sz val="12"/>
        <color theme="1"/>
        <rFont val="Arial"/>
        <family val="2"/>
      </rPr>
      <t>Subcomponente/proceso 4</t>
    </r>
    <r>
      <rPr>
        <sz val="12"/>
        <color theme="1"/>
        <rFont val="Arial"/>
        <family val="2"/>
      </rPr>
      <t xml:space="preserve">
Criterio Diferencial de
Accesibilidad</t>
    </r>
  </si>
  <si>
    <t>Cambiar el diseño de la página web que cumpla con criterios diferencial de accesibilidad y a los lineamientos de la política editorial de la entidad</t>
  </si>
  <si>
    <t>Página web con nuevo diseño</t>
  </si>
  <si>
    <t>Página web actualizada</t>
  </si>
  <si>
    <r>
      <rPr>
        <b/>
        <sz val="12"/>
        <color theme="1"/>
        <rFont val="Arial"/>
        <family val="2"/>
      </rPr>
      <t>Subcomponente/proceso 5</t>
    </r>
    <r>
      <rPr>
        <sz val="12"/>
        <color theme="1"/>
        <rFont val="Arial"/>
        <family val="2"/>
      </rPr>
      <t xml:space="preserve">
Monitoreo del Acceso a
la Información Pública</t>
    </r>
  </si>
  <si>
    <t>Mantener informado al ciudadado del comportamiento de las solicitudes de acceso a la información pública</t>
  </si>
  <si>
    <t>Publicación del Informe de Acceso a la Información Pública</t>
  </si>
  <si>
    <t>Capítulo incluido en el informe de PQRSD/ Informe PQRSD</t>
  </si>
  <si>
    <t>Servicio de Atención a la Comunidad y Sistemas de Información</t>
  </si>
  <si>
    <t>Jenit Colmenares 
Sandra Luz Ferreira
Alix Karine Perez Martinez
Jose Trinidad Uribe Navarro
Julian Mauricio Sepulveda Torrado  
Mery Elvira Santos Mariño   
Matilde Elena Llanos campos
Cecilia Navarro Quintero
Johana Yañez</t>
  </si>
  <si>
    <t xml:space="preserve">Jenit Colmenares 
Sandra Luz Ferreira
Alix Karine Perez Martinez
Jose Trinidad Uribe Navarro
Julian Mauricio Sepulveda Torrado  
Mery Elvira Santos Mariño   
Matilde Elena Llanos campos
Cecilia Navarro Quintero
Leidy Johanna Yañez
</t>
  </si>
  <si>
    <t>Jose Trinidad Uribe Navarro 
Leidy Johanna Yañez
Julian Mauricio Sepuelveda Torrado</t>
  </si>
  <si>
    <t xml:space="preserve">Amilkar Marquez  Rojas </t>
  </si>
  <si>
    <t>Sandra Milena  Corredor Blanco</t>
  </si>
  <si>
    <t>0%</t>
  </si>
  <si>
    <t>100</t>
  </si>
  <si>
    <t>25</t>
  </si>
  <si>
    <r>
      <t xml:space="preserve">Vigencia: </t>
    </r>
    <r>
      <rPr>
        <b/>
        <u/>
        <sz val="14"/>
        <rFont val="Arial"/>
        <family val="2"/>
      </rPr>
      <t>2020</t>
    </r>
  </si>
  <si>
    <t>Avances esperados y ejecutados en los Informes de Gestion, Planes de Accion. 
Logro de Metas Planteadas 
Mejoramiento de Gestión</t>
  </si>
  <si>
    <t>N/A</t>
  </si>
  <si>
    <t>Documento Plan de Accion Revisado y consolidado</t>
  </si>
  <si>
    <t>Documento Informe de Gestion Revisado y consolidado</t>
  </si>
  <si>
    <t xml:space="preserve"> (Informe avance Plan de accion / informes de seguimiento planeados en el año)  * 100 </t>
  </si>
  <si>
    <t>Avances esperados y ejecutados en los Informes de Gestion y  Planes la entidad 
Logro de Metas Planteadas 
Mejoramiento de Gestión</t>
  </si>
  <si>
    <t>Documento PDD Gestion revisado por el Coordinador de Planeacion del IDS</t>
  </si>
  <si>
    <t>(Metas alcanzadas por la entidad para la vigencia/ Total metas planeadas por la entidad en la vigencia) * 100</t>
  </si>
  <si>
    <t>Presentación a los Miembros del CTSSS, Asamblea Departamental y al Sr.Gobernador.</t>
  </si>
  <si>
    <t>Documento previamente entregado y Actas</t>
  </si>
  <si>
    <t>según demanda</t>
  </si>
  <si>
    <t>Realizar Informe de Rendicion de cuentas anual</t>
  </si>
  <si>
    <t>Informe de rendiciòn Presentacion Power Point</t>
  </si>
  <si>
    <t>Avances esperados en el Plan Anticorrupcion, acciones preventivas, correctivas y de mejoramiento.</t>
  </si>
  <si>
    <t>Elaborar el Plan Anticorrupcion de la Entidad</t>
  </si>
  <si>
    <t>Documento elaborado</t>
  </si>
  <si>
    <t xml:space="preserve">Publicar en la web el Plan de Anticorrupcion </t>
  </si>
  <si>
    <t>página web web institucional - del Plan anticorrupcion</t>
  </si>
  <si>
    <t>Socializar e informar sobre el Plan de Anticorrupcion  y de Atencion al Ciudadano a LA Dirección y todos los Coordinadores de la Entidad.</t>
  </si>
  <si>
    <t xml:space="preserve">Actas de Reuniones y firmas de asistencias
</t>
  </si>
  <si>
    <t xml:space="preserve">(Numero de  socializaciones realizadas / Numero Socializaciones programadas)  *  100
</t>
  </si>
  <si>
    <t>Según demanda</t>
  </si>
  <si>
    <t>Brindar apoyo técnico a nivel institucional en los  procesos de adaptación y adopción de los contenidos establecidos en el Plan Decenal de Salud Publica en cada cuatrenio a través del Plan Territorial de Salud (Departamento y Municipios) mediante reuniones o informes con el equipo  técnico (sector salud) para la formulación, implementación, monitoreo y evaluación del plan territorial de salud del departamento en cumplimiento de la Res. 0545 de fecha  27/11/14 de l Gobierno Departamental  y la Res.  No. 02230 de fecha  7/07/17 del IDS.</t>
  </si>
  <si>
    <t xml:space="preserve">Actas con asistencias a las reuniones, informes y circulares informativas. </t>
  </si>
  <si>
    <t>Sumatoria de estrategias presentadas para la adopcion del plan Decenal</t>
  </si>
  <si>
    <t>Relizar monitoreo los avances en el cargue de la plataforma e Informe del reporte avance cargue en Portal Web del PTS del Departamento y brindar asesoria a los responsables del monitoreo por parte de las 8 dimensiones transversales y las 2 dimensiones prioritarias del PTS, como integrantes del equipo técnico territorial para la formulación, implementación, monitoreo y evaluación del plan territorial de salud del departamento</t>
  </si>
  <si>
    <t>(Número de acciones implementadas/número de acciones propuestas en la estrategia) * 100</t>
  </si>
  <si>
    <t>Cumplimiento de la Resolución 2003 de 2014 para la vigencia 2016</t>
  </si>
  <si>
    <t>Asesorar y verificar el cumplimento del estandar de infraestructura fisica de la Resolución 2003 de 2014</t>
  </si>
  <si>
    <t>Plano revisado y firmado</t>
  </si>
  <si>
    <t>Cumplir con la entrega de informes oportunos a los diferentes Entes de Control</t>
  </si>
  <si>
    <t xml:space="preserve">Revisar, verificar y consolidar la información solicitada por los diferentes Entes de Control </t>
  </si>
  <si>
    <t>Documentos</t>
  </si>
  <si>
    <t>Fomentar la cultura de gestión de proyectos del Instituto Departamental de Salud</t>
  </si>
  <si>
    <t xml:space="preserve">Apoyar la realización de los proyectos de Inversión del Instituto Departamental de salud , para acceder a la asignación de recursos.                                              
Apoyar el levantamiento de información para fundamentar el marco lógico de proyectos de Inversión del Instituto Departamental e salud.
Radicar los proyectos de inversión en el banco de proyectos de planeacion departamental para la asignacion de codigo seppi.
</t>
  </si>
  <si>
    <t>Fichas MGA WEB
Inscirpcion Sistema 
Interno de Radicacion de Proyectos
Radicacion Banco de Proyectos de la Gobernacion</t>
  </si>
  <si>
    <t>Sumatoria de proyectos  de inversion del Instituto relacionados en el banco de proyectos</t>
  </si>
  <si>
    <t>Cumplir con los estandares de la Normatividad de la Ley General de Archivo</t>
  </si>
  <si>
    <t>Cronograma de cumplimiento de actividades y documentos</t>
  </si>
  <si>
    <t>Realizar y verificar el cumplimiento del Plan de Transferencias</t>
  </si>
  <si>
    <t>Cronograma de transferencias documentales
Formato inventario de gestion documental</t>
  </si>
  <si>
    <t>(transferencias documentales realizadas) / (total transferencias documentales programadas) *100</t>
  </si>
  <si>
    <t>Cronograma, registro fotografico,Listado de Asistencias y Actas de capacitaciones</t>
  </si>
  <si>
    <t xml:space="preserve"> (Numero de capacitaciones realizadas / Numero capacitaciones  programadas)  *  100</t>
  </si>
  <si>
    <t xml:space="preserve">según demanda </t>
  </si>
  <si>
    <t>Dar cumplimiento a las politicas y lineamientos  del modelo integrado de planeacion y gestion MIPG</t>
  </si>
  <si>
    <t>Control de documentos y registros</t>
  </si>
  <si>
    <t xml:space="preserve"># de procesos aplicando la actualizacion modificacion de sus procedimientos en busca del lineamiento del MIPG (reuniones y/o asistencias tecnicas) / total de procesos de la instituto departamental de salud </t>
  </si>
  <si>
    <t>Realizar la  emision, distribución y control de documentos del sistema de gestion de la calidad.</t>
  </si>
  <si>
    <t>Participar en el proceso de elaboración de los instrumentos archivisticos conforme a la normatividad vigente.</t>
  </si>
  <si>
    <t>Orientar al personal del IDS  a documentar los procedimientos y registros según su competecia y resposabilidades.</t>
  </si>
  <si>
    <t>Gestion Documental</t>
  </si>
  <si>
    <t xml:space="preserve">Almacenamiento en medio físico (legajos) y magnetico (Servidoruser) con listado de documentacion entregada al sistema integrado de gestion </t>
  </si>
  <si>
    <t>Apoyar tecnicamente en las auditorias realizadas por los entes de control.</t>
  </si>
  <si>
    <t xml:space="preserve">Plan Anual de Auditoria
Cronograma de Auditoria
</t>
  </si>
  <si>
    <t>Asistencia tecnica en la formulacion del Plan de Acción Institucional 2020 programado con Coordinadores de Grupos, Subgrupos y Dimensiones del PDSP,  Planeación y el Director del IDS</t>
  </si>
  <si>
    <t>Elaboración de  plan de Accion  institucional 2020</t>
  </si>
  <si>
    <t>Elaboración de Informe de Evaluación y Seguimiento trimestralmente del Plan de Acción Institucional 2020</t>
  </si>
  <si>
    <t>Revisión metas y porcentajes de ejecucion con respecto a lo programado por el IDS del Plan de Desarrollo Departamental vigente</t>
  </si>
  <si>
    <t>Realizar mesas de trabajo para identificar los riesgos de corrupcion de la Entidad</t>
  </si>
  <si>
    <t>Presentación y aprobación del plan de acción en salud-pas y el componente operativo anual de inversiones coai 2020 ante el consejo de gobierno</t>
  </si>
  <si>
    <t>Paticipacion en el proceso de diagnostico  formulacion y aprobacion del plan de desarrollo departamental 2020-2023 y Plan Territorial de Salud</t>
  </si>
  <si>
    <t>Revisar los diferenctes documentos (caracterizacion, procedimientos, formatos) referentes al sistema integrado de gestión  y proponer ajustes a los mismos.</t>
  </si>
  <si>
    <t>Mantener un registro consolidado de la información del SIG</t>
  </si>
  <si>
    <t>Desarrollar capacitaciones y asistencias tecnicas todos los actores del sistema.</t>
  </si>
  <si>
    <t xml:space="preserve">Realizar seguimiento a los planes de mejora propuestos según los hallasgoz del autodiagnostico y Furag II herramientas de la Funcion publica </t>
  </si>
  <si>
    <t>Realización del Comité de Gestion y Desempeño de MIPG</t>
  </si>
  <si>
    <t>Verificar el cumplimiento de las actividades planeadas para la conservación, preservacion y organizacion de los Archivos del IDS</t>
  </si>
  <si>
    <t xml:space="preserve">Capacitar al personal de la Institucion de acuerdo con las necesidades detectadas en los procesos de Gestión Documental. </t>
  </si>
  <si>
    <t>Realizar los ajustes requeridos por comité Departamental de Archivo para la aprobacion de las Tablas de Retención Documental de la institucion</t>
  </si>
  <si>
    <t xml:space="preserve">Actualizar con codigo BPIN y realizar seguimiento al proyecto de fortalecimiento de la gestion documental del instituto departamental de salud presentado a la gobernacion departamental  </t>
  </si>
  <si>
    <t>Fortalecer la Unidad de Archivo y correspondencia en equipos de digitalización e insumos archivisticos , teniendo en cuental la proyeccion del Recurso humano en la vigencia 2020 - 2023</t>
  </si>
  <si>
    <t>Recepción, verificación, radicación en el SIEDOC Documental y distribución de la correspondencia externa recibida.</t>
  </si>
  <si>
    <t>Realizar seguimiento a la politica de gestion documental</t>
  </si>
  <si>
    <t>Dar seguimiento al PETI y al Sistema de Gestión de Seguridad Informática
Aplicar los lineamientos TIC para el Estado, TIC para la sociedad y los elementos habilitadores de la Política Digital
Definir el Plan de Seguridad y Privacidad de la Información
Establecer el Plan de Acción de Gobierno Digital</t>
  </si>
  <si>
    <t>Socializar software adquiridos
Mantener actualizado el catálogo de sistemas de información.
Prestar soporte técnico en la implementación del software
Dar seguimiento a los ajustes pertinentes del software.</t>
  </si>
  <si>
    <t>Actualizar la política editorial institucional
Dar cumplimiento y seguimiento a la política editorial institucional</t>
  </si>
  <si>
    <t>Socializar la Guía de mantenimiento
preventivo y correctivo a los equipos informáticos de la Entidad y las Políticas de Seguridad Informática</t>
  </si>
  <si>
    <t>Prestar soporte técnico oportuno y mantener continuidad en los servicios tecnológicos.</t>
  </si>
  <si>
    <t>Aportar a la planificación y ejecución de proyectos para el fortalecimiento de tecnologías de la información y comunicaciones</t>
  </si>
  <si>
    <t>Cumplir con los lineamientos del Ministerio de Salud en cuanto al Plan Territorial de Salud</t>
  </si>
  <si>
    <t>Desarrollar el Documento del Plan de Desarrollo 2020-2023 y Plan Territorial de Salud</t>
  </si>
  <si>
    <t>Concientizar en la entidad la importancia de la implementación de la Política Digital</t>
  </si>
  <si>
    <t>Software cumpliendo con la normatividad y los procedimeintos establecidos por la Entidad</t>
  </si>
  <si>
    <t>Mantener actualizados los contenidos de la página web de la entidad en  cumplimiento de la norma.</t>
  </si>
  <si>
    <t>Garantizar el óptimo funcionamiento de las tecnologías de información y comunicación.</t>
  </si>
  <si>
    <t>Proyectos tecnológicos alineados con los objetivos institucionales y con el Modelo integrado de Planeación y Gestión</t>
  </si>
  <si>
    <t>Plan de Acción  Institutocional 2020</t>
  </si>
  <si>
    <t>Acta de Consejo de gobierno y listado de asistencias</t>
  </si>
  <si>
    <t>Ordenanza de aprobacion y documento plan de desarrollo Dptal y PTS</t>
  </si>
  <si>
    <t xml:space="preserve">Documentos recibidos para ajustes y aprobación en el sistema integrado de gestion </t>
  </si>
  <si>
    <t xml:space="preserve">Inventario Documental
Conservación preventiva de documentos en Archivo  de Gestión.
</t>
  </si>
  <si>
    <t>Cronograma de capacitación y/o asistencia técnica
Actas y listados de asistencias</t>
  </si>
  <si>
    <t>informes de seguimiento, actas de reunion y capacitaciones</t>
  </si>
  <si>
    <t>Actas y listado de asistencias</t>
  </si>
  <si>
    <t>Tabla de retencion documental con ajustes</t>
  </si>
  <si>
    <t>correos institucionales, oficios de comunicaciones solicitando estado del proyecto y tramitar la actualizacion con codio BPIN del proyecto</t>
  </si>
  <si>
    <t xml:space="preserve">oficios de gestion radicados en planeacion departamental </t>
  </si>
  <si>
    <t>Numero de radicados y registros en el SIEDOC documental</t>
  </si>
  <si>
    <t xml:space="preserve">Actas de reunion y seguimiento en las diferentes oficinas del ids </t>
  </si>
  <si>
    <t>Plan de Seguridad y Privacidad de la Información
Plan de Acción de GobiernoDigital</t>
  </si>
  <si>
    <t>Catálogo de sistemas de información</t>
  </si>
  <si>
    <t>Política Editorial aplicada</t>
  </si>
  <si>
    <t>Formatos de solicitud interna y/o asistencia</t>
  </si>
  <si>
    <t>Formatos de solicitud interna</t>
  </si>
  <si>
    <t>Proyectos de fortalecimiento TIC</t>
  </si>
  <si>
    <t>Numero de capacitaciones realizadas / Numero de capacitaciones programadas</t>
  </si>
  <si>
    <t xml:space="preserve">(Numero de  capacitaciones realizadas / Numero capacitaciones programadas)  *  100
</t>
  </si>
  <si>
    <t xml:space="preserve">No. de documentos analisadospor el SIG  y evaluados / total de documentos entregados. </t>
  </si>
  <si>
    <t>No.de documentos aprobados por direccion y publicados / total de documentos entregados al SIG</t>
  </si>
  <si>
    <t>No. Documentos codificados /  total de recibidos del ids</t>
  </si>
  <si>
    <t xml:space="preserve">No. total de asistencias tecnicas realizadas / total de asistencias tecnicas programadas </t>
  </si>
  <si>
    <t>Numero de Actualizaciones y bakups al SIG realizadas /  Numero de Actualizaciones y bakups al SIG programadas</t>
  </si>
  <si>
    <t xml:space="preserve">No. de capacitaciones realizadas en pro del SIG / total de capacitaciones programadas </t>
  </si>
  <si>
    <t xml:space="preserve">No. Visistas de seguimiento realizadas / No. de visitas de seguimiento programadas </t>
  </si>
  <si>
    <t xml:space="preserve">No. de auditorias y capacitaciones externas al ids / total de auditorias y capacitaciones asistidas </t>
  </si>
  <si>
    <t>Numero de reuniones realizadas de Comites/ Numero de reuniones programadas de Comites</t>
  </si>
  <si>
    <t>(Actividades realizadas para la conservacion, preservacion y organizacion documental)/(Total actividades programadas para la conservacion, presevacion y organizacion documental) *100</t>
  </si>
  <si>
    <t>Acciones ejecutadas/Total de acciones programadas  * 100</t>
  </si>
  <si>
    <t>Publicaciones realizadas/Total de solicitudes de publicación * 100</t>
  </si>
  <si>
    <t>Funcionarios socializados /  Total de funcionarios * 100</t>
  </si>
  <si>
    <t>Solicitudes de servicios  atendidas en el periodo/Total de solicitudes de servicios  * 100</t>
  </si>
  <si>
    <t>consolidacion ejecucion y publicacion en pagina web del plan estrategico de talento humano para la actual vigencia</t>
  </si>
  <si>
    <t xml:space="preserve">Elaboracion, consolidacion y seguimiento del plan anual de vacantes </t>
  </si>
  <si>
    <t xml:space="preserve">Elaboracion, consolidacion y seguimiento del plan de prevision de recursos humano </t>
  </si>
  <si>
    <t xml:space="preserve">Elaboracion, consolidacion y seguimiento del plan de trabajo anual en seguridad y salud en el trabajo </t>
  </si>
  <si>
    <t>Proyección de actos administrativos de vinculación y situaciones administrativas del recurso humano del Instituto Departamental de Salud</t>
  </si>
  <si>
    <t>Apoyo al proceso para el  sorteo de plazas para Servicio Social Obligatorio profesionales de Salud realizado por el ministerio de Salud y Protección Social.</t>
  </si>
  <si>
    <t>Organizar  reuniones del Comité de Servicio Social Obligatorio en cumplimiento de sus competencias</t>
  </si>
  <si>
    <t>verificar en el software la informacion registrada por las ESES en los formatos del decreto 2193 trimestralmente contratacion y anual recurso humano y dar asistencia tecnica cuando se requiera</t>
  </si>
  <si>
    <t>digitación de las novedades del personal y liquidacion de la nomina mensuales de salarios y prestaciones sociales en el software de nómina</t>
  </si>
  <si>
    <t>carpeta de Historia laboral</t>
  </si>
  <si>
    <t>formato de asistencia</t>
  </si>
  <si>
    <t>Circulares, e-mail, información del proceso</t>
  </si>
  <si>
    <t>Oficios enviados por los profesionales y convocatoria.</t>
  </si>
  <si>
    <t>el software, cuadros solicitadas y ejecuciones</t>
  </si>
  <si>
    <t xml:space="preserve">publicacion del plan de trabajo anual en seguridad y salud en el trabajo </t>
  </si>
  <si>
    <t>copia de las nóminas realizadas</t>
  </si>
  <si>
    <t>N° de total de actos administrativos proyectados / N° de actos legalizados</t>
  </si>
  <si>
    <t>(No. de informes verificados en plataforma /  Total informes viabilizados )*100</t>
  </si>
  <si>
    <t>(elaboracion y seguimiento del plan anual de trabajo en seguridad y salud en el trabjo / publicacion web del plan anual de trabajo en seguridad y salud en el trabajo)</t>
  </si>
  <si>
    <t>(N° de nominas liquidadas / N° de nominas tramitadas)</t>
  </si>
  <si>
    <t xml:space="preserve">desarrolladas en la vigencia 2019 ultimo trimestre para formulacion y desarrollo </t>
  </si>
  <si>
    <t>publicado en pagina web intitucional primer mes de la vigencia 2020</t>
  </si>
  <si>
    <t>consolidacion primes trimestre plan de accion intitucional 2020</t>
  </si>
  <si>
    <t>se lleva acabo fomulacion de metas para el plan de desarroollo departamental 2020-2023</t>
  </si>
  <si>
    <t xml:space="preserve">se llevara acabo en el segundo trimeste de la vigencia actual </t>
  </si>
  <si>
    <t xml:space="preserve">se elaborara el segundo trimestre de la vigencia </t>
  </si>
  <si>
    <t>se elaboro en el ultimo mes de la vigencia anterior y se publico antes del 30 de enero de 2020</t>
  </si>
  <si>
    <t xml:space="preserve">publicado en pagina web institucional </t>
  </si>
  <si>
    <t xml:space="preserve">se realizaron capacitaciones a acada una  de las areas del ids duranto el ultimo trimestre de la vigencia anterior </t>
  </si>
  <si>
    <t xml:space="preserve">entrega de informacion consolidada a la gobernacion del departamento </t>
  </si>
  <si>
    <t xml:space="preserve">las cuales se desarrollaron para los municipios de los patios villa del rosario cucutilla meoz centro de rehabliitacion san jose de cucuta </t>
  </si>
  <si>
    <t xml:space="preserve">se realizara en el segundo trimestre del año  </t>
  </si>
  <si>
    <t xml:space="preserve">se elaboro el proyecto de ambulancias </t>
  </si>
  <si>
    <t xml:space="preserve">Los 40 municipios del Departamento se habrán capacitado y  contarán modelo de atención integral en salud para población víctima del conflicto armado, en el que las entidades territoriales cuenten con la capacidad técnica para ejecutar y monitorear el programa de atención psicosocial y salud integral para población víctima del conflicto.
</t>
  </si>
  <si>
    <t>Desarrollar 4 mesas temáticas de salud y subcomité de medidas de rehabilitación en cumplimiento de la Ley 1448 de 2011, los últimos jueves de cada 3 meses.</t>
  </si>
  <si>
    <t>Actas, informes y evidencias fotográficas.</t>
  </si>
  <si>
    <t>No. de mesas de salud y subcomite de medidas de rehabilitación realizadas/Total de mesas de salud y subcomite de medidas de rehabilitación programadas*100</t>
  </si>
  <si>
    <t xml:space="preserve">Debido a la emergencia sanitaria del COIVD -19, estas actividades se reprograma esta actividad para el siguiente trimestre y sera a traves de la plataforma ZOOM de video conferencias. </t>
  </si>
  <si>
    <t>Fortalecer las capacidades territoriales en los 40 municipios del Departamento para la implementación y monitoreo de las medidas de rehabilitación y asistencia en salud en cumplimiento de la Ley 1448 de 2014</t>
  </si>
  <si>
    <t>Brindar 1 una capacitación, asesoría y asistencia técnica a cada uno de los 40 Municpios del Departamento, durante la vigencia 2020, (10 municipios por trimestre) para  el fortalecimiento de la capacidad  técnica para implementar, ejecutar y monitorear el programa de atención psicosocial y salud integral para población víctima del conflicto, (PAPSIVI) y socialización de lineamientos para la implementación del protocolo de atención integral en salud con enfoque psicosocial para la atención a víctimas del conflicto armado.</t>
  </si>
  <si>
    <t>No de capacitaciones, asesorías y asistencias técnicas realizadas/ No de asistencias técnicas programadas *100</t>
  </si>
  <si>
    <t xml:space="preserve">Se replico mediante correo electronico las directrices dadas por el MSPS, sobre las medidas de prevencion del COVID -19 para esta poblacion vulnerable.
Debido a la emergencia sanitaria del COIVD -19, estas actividades se estan  desarrollando mediante correos electronicos, llamadas telefonicas y se esta brindando asesoria y asistencia tecnica a traves de la plataforma ZOOM de video conferencias. </t>
  </si>
  <si>
    <t>Brindar asesoría y asistencia técnica a los 40 municipios del Departamento respecto la ampliación y masificación del registro de localización y caracterización de personas con discapacidad.</t>
  </si>
  <si>
    <t>Brindar asesoria y asistencia técnica a 10 municipios del departamento sobre el Registro de Localización y Caracterización de Personas con Discapacidad en el marco de la Resolución No 583 de 2018 por la cual se implementa la certificación de discapacidad y el registro de Localización y Caracterización de Personas con Discapacidad.</t>
  </si>
  <si>
    <t>No de asistencias técnicas realizadas/ No de asistencias técnicas programadas *100</t>
  </si>
  <si>
    <t xml:space="preserve">Se realizo asistencia tecnica a 21 municipios sobre el RLCPD  y la nueva Res. 113 de 2020 que derrogo la Res. 583 de 2018 de manera presencial. Los municipios asesorados son (Ocaña, El tarra, Cacota, Pamplonita, La Esperanza, Chinácota, Los Patios, Gramalote, Labateca, El Zulia, Herrán, Bucarasica, Toledo, Villa del Rosario, Villa Caro, Pamplona, Cúcuta, Convención, San Calixto, La Playa y Abrego.)
Debido a la emergencia sanitaria  del COIVD -19, estas actividades se seguiran  desarrollando mediante correos electronicos, llamadas telefonicas y se esta brindando asesoria y asistencia tecnica a traves de la plataforma ZOOM de video conferencias. </t>
  </si>
  <si>
    <t>Fomentar las capacidades territoriales en 40 municipios del departamento para el desarrollo de procesos de gestión en salud y articulación institucional en el marco del de la politica pública de discapacidad y los comités territoriales de discapacidad</t>
  </si>
  <si>
    <t>Brindar 1 asesorías y asistencias técnicas a 10 municipios para la implementacion de la estrategia de Rehabilitacion Basada en la Comunidad (RBC) promoviendo la igualdad de oportunidades para el ejercicio de los derechos y deberes, permitiendo mejorar la calidad de vida de las Personas con Discapacidad PcD, sus familias y la comunidad promoviendo una sociedad inclusiva.</t>
  </si>
  <si>
    <t xml:space="preserve">Se realizo asistencia tecnica a 21 municipios sobre la estrategia de RBC para promover la  igualdad de oportunidades para el ejercicio de los derechos y deberes, permitiendo mejorar la calidad de vida de las Personas con Discapacidad PcD.  Los municipios asesorados son (Ocaña, El tarra, Cacota, Pamplonita, La Esperanza, Chinácota, Los Patios, Gramalote, Labateca, El Zulia, Herrán, Bucarasica, Toledo, Villa del Rosario, Villa Caro, Pamplona, Cúcuta, Convención, San Calixto, La Playa y Abrego.)
Debido a la emergencia sanitaria  del COIVD -19, estas actividades se seguiran  desarrollando mediante correos electronicos, llamadas telefonicas y se esta brindando asesoria y asistencia tecnica a traves de la plataforma ZOOM de video conferencias. </t>
  </si>
  <si>
    <t>1</t>
  </si>
  <si>
    <t>Fortalecimiento de las capacidades territoriales de 40 municipios del Departamento para el desarrollo acciones dirigidas a la generación de espacios equitativos de participación para hombres y mujeres en el marco de las politicas públicas de equidad de genero a fin de visibilizar los factores que perpetuan las inequidades y la discriminación por razón de genero, identidad de género y orientación sexual y acciones de promoción de la garantía de derechos de estas poblaciones.</t>
  </si>
  <si>
    <t>Desarrollar asesoria y asistencia tecnica a 10 municipios del departamento en los avances de la adecuación del modelo nacional de atención integral al enfoque de género, orientado a la reducción de las inequidades de género en salud con participación social y articulación intersectorial. (soporte actas de asistencia tecnica)</t>
  </si>
  <si>
    <t xml:space="preserve">Desarrollar capacidades institucionales  a 40 referentes territoriales de poblaciones vulnerables o adulto mayor en la metodológía integrada de participación social de y para adultos mayores -MIPSAN  y la  Política pública nacional para las familias Colombianas 2012-2022. </t>
  </si>
  <si>
    <t>Desarrollar asesoría y asistencia técnica a 10 municipios  referentes de poblaciones vulnerables o adulto mayor en la metodología integral  de participación social  y para adultos mayores(MIPSAM) y la política pública nacional para las familias colombianas 2012-2022, para el fortalecimiento en el proceso de implementación, seguimiento de las mismas, en el marco de las políticas públicas y garantía de derechos de estas poblaciones, mediante la asesoría, formulación y construcción del PAS 2020 de cada uno  de los municipios.</t>
  </si>
  <si>
    <t xml:space="preserve">se esta formulando el diagnostico integral de archivo </t>
  </si>
  <si>
    <t xml:space="preserve">fumigacion del archivo central del ids </t>
  </si>
  <si>
    <t>se estan elaborando los instrumentos anexos a la presentacion de las TRD</t>
  </si>
  <si>
    <t>En los Comités Técnicos se presentó la necesidad de socializar los avances sobre la implementación de Gobierno Digital. El tema se incluyó para el Comité de Getión y Desempeño Institucional</t>
  </si>
  <si>
    <t>Actividades Permanentes y sobre demanda</t>
  </si>
  <si>
    <t>Se realizó seguimiento a los siguientes software:
* Aplicativo GIMMIDS: Historia Clínica Migrantes
* Plataforma SIA OBSERVA
* Software Adminstrativo y Contable TNS
* Plataforma SUIT</t>
  </si>
  <si>
    <t>Se preparó la propuesta para la actaulización de la Política Editorial Institucional para el Comité de Gestión y Desempeño.
Igaulmente, el resultado del seguimietno a la Política Editorial</t>
  </si>
  <si>
    <t>* Se apoyó al Ministerio de Salud y Protección Social para establecer el Acta de Compromiso para la operación por parte de las IPS Públicas Beneficiarias de Norte de Santander en el Proyecto Nacional de Acceso Universal Social para Zonas Rurales
* Con el apoyo de OIM se inició el desarrollo de aplicaciones WEB para la emergencia sanitaria. Se habilitó el CALL CENTER DE COVID-19 desde la página web del IDS</t>
  </si>
  <si>
    <t xml:space="preserve"> - Contar con inventarios físicos impresos y en medio magnético debidamente actualizados</t>
  </si>
  <si>
    <t xml:space="preserve"> - Elaboración del inventario de bienes activos e inactivos
 - Parametrización de la información de inventarios con contabilidad</t>
  </si>
  <si>
    <t xml:space="preserve"> - Documento de Inventario de bienes
- Información en estados financieros</t>
  </si>
  <si>
    <t>Meta propuesta de centros de costo / levantamiento de la información de inventarios activos e inactivos por centro de costos</t>
  </si>
  <si>
    <t>Dado que no se cuenta con recurso humano para realizar el apoyo al proceso, la meta se distribuye en los 4 trimestres del año. Para llegar al inventario general, se deben realizar 20 inventarios en igual número de centros de costos, varios de los cuales ya no existen. Se debe depurar los centros de costos</t>
  </si>
  <si>
    <t xml:space="preserve"> - Gestionar los desplazamientos oficiales del personal 
- Contar con los actos administrativos de comiones y desplazamientos
- Cumplir con los pagos de las facturas de servicios públicos de la entidad</t>
  </si>
  <si>
    <t xml:space="preserve"> - Liquidar las comisiones y desplazamientos y elaborar los actos administrativos
 - Tramitar el pago de las facturas de servicios públicos de la entidad</t>
  </si>
  <si>
    <t xml:space="preserve"> - Resoluciones de desplazamientos y comisiones
- Egreso de los pagos de los servicios públicos</t>
  </si>
  <si>
    <t>Numero de solicitudes de comisiones de desplazamiento / Numero de Actos administrativos de comisiones realizadas y liquidadas</t>
  </si>
  <si>
    <t>Se gestionaron todas las solicitudes de comisiones o desplazamientos autorizadas por la Dirección excepto dos por riesgos en el desplazamiento</t>
  </si>
  <si>
    <t>Numero de facturas de servicios a pagar / pago de las facturas de servicios públicos de la entidad recibidas</t>
  </si>
  <si>
    <t>Se cancelaron las facturas de servicios públicos recibidas. Las de Control Vectores no se tramitan por falta de presupuesto</t>
  </si>
  <si>
    <t>Contar con un Plan Anual de Adquisiciones que involucre todos los conceptos que demanda la entidad para la vigencia</t>
  </si>
  <si>
    <t xml:space="preserve"> - Definir matriz de consolidación de información de las necesidades
- Tamizar, racionalizar y estandarizar la información recibida y consolidarla
- Aplicar metodología de plenación a la información consolidada y valorarla para establecer un valor global del PAA</t>
  </si>
  <si>
    <t>Documento de PLAN ANUAL DE ADQUISICIONES</t>
  </si>
  <si>
    <t>Necesidades generales consolidadas / necesidades valoradas y estandarizadas</t>
  </si>
  <si>
    <t>Documento publicado en la pagina web institucional el 31 de enero de 2020</t>
  </si>
  <si>
    <t>Garantizar el suministro de bienes y servicios a las diferentes áreas y programas de la entidad para el funcionamiento administrativo y operativo de la misma</t>
  </si>
  <si>
    <t xml:space="preserve"> - Definición técnica de la necesidad en bienes o servicios</t>
  </si>
  <si>
    <t>Solicitud del profesional que requiere el bien o servicio</t>
  </si>
  <si>
    <t>Conforme la disponibilidad presupuestal de recursos, el Grupo gestionó los procesos de contratación de bienes y servicios requeridos por la entidad. Algunas solicitudes no contaban con respaldo presupuestal y otras no fueron  autorizadas por la Dirección</t>
  </si>
  <si>
    <t xml:space="preserve"> - Autorización del ordenador del gasto para iniciar el proceso</t>
  </si>
  <si>
    <t>Memorando de autorización del ordenador para iniciar el proceso precontractual, analizado previamente por los asesores jurídicos del Director</t>
  </si>
  <si>
    <t xml:space="preserve"> - Consecución de los recursos presupuestales </t>
  </si>
  <si>
    <t>Solicitud de las disponibilidades presupuestales</t>
  </si>
  <si>
    <t xml:space="preserve"> - Apliación de la modalidad según el presupuesto oficial del proceso</t>
  </si>
  <si>
    <t>Pliegos de condiciones en SECOP o Resolución de justificación de contratación directa</t>
  </si>
  <si>
    <t xml:space="preserve"> - Aceptación de oferta y/o celebración del respectivo contrato</t>
  </si>
  <si>
    <t>Aceptaciones o Contratos firmados</t>
  </si>
  <si>
    <t>Número total de procesos / Número de aceptaciones o contratos suscritos</t>
  </si>
  <si>
    <t xml:space="preserve"> - Recibo de los bienes o servicios y tramite del pago correspondiente</t>
  </si>
  <si>
    <t>Facturas de venta de bienes, o de servicios</t>
  </si>
  <si>
    <t>Total aceptaciones o contratos / Pagos de bienes y servicios</t>
  </si>
  <si>
    <t>Publicar los documentos contractuales requeridos y en los términos legales</t>
  </si>
  <si>
    <t xml:space="preserve"> - Revisión de los documentos a insertar en el SECOP</t>
  </si>
  <si>
    <t>Documentos publicados en el SECOP</t>
  </si>
  <si>
    <t>Total procesos contractuales realizados / procesos cargados en el SECOP</t>
  </si>
  <si>
    <t>Todos los documentos obligatorios de los procesos de contratación, fueron revisados, insertados y publicados en el SECOP para cumplir los principios de publicidad, trasparencia y vigilancia ciudadana</t>
  </si>
  <si>
    <t xml:space="preserve"> - Inserción en el SECOP de los documentos</t>
  </si>
  <si>
    <t xml:space="preserve"> - Verificación y seguimiento a la publicación de los documentos</t>
  </si>
  <si>
    <t>100% de los insumos de interes en salud publica priorizados, con estudios de necesidades para el control de riesgos en salud publica.</t>
  </si>
  <si>
    <t>Gestionar la adquisicion de  los insumos de interes en salud publica.</t>
  </si>
  <si>
    <t>Estudios de necesidades
solicitud insumos de interes en salud publica
Contrato de compras de bienes</t>
  </si>
  <si>
    <t>Numero de Estudio de necesidades elaborados para compra  de insumos de interes en salud publica / Total   de necesiadades  de insumos  de interes en salud publica programados en la vigencia * 100</t>
  </si>
  <si>
    <r>
      <t xml:space="preserve">En el primer trimestre se realizo la priorizacion de las necesidades de insumos de interes en salud publica para el laboratorio de salud publica, subgrupo control de vectores.
Los estudios estan enfocados a la adquisicion de insecticidas e insumos control vectorial; reactivos, medios de cultivo, material de laboratorio y mantenimiento de equipos biomedicos.
A continuacion se relaciona los estudios elaborados:
</t>
    </r>
    <r>
      <rPr>
        <b/>
        <u/>
        <sz val="11"/>
        <color theme="1"/>
        <rFont val="Arial"/>
        <family val="2"/>
      </rPr>
      <t xml:space="preserve">Subgrupo control de vectroes
</t>
    </r>
    <r>
      <rPr>
        <sz val="11"/>
        <color theme="1"/>
        <rFont val="Arial"/>
        <family val="2"/>
      </rPr>
      <t xml:space="preserve">Se realiza una gestion  de medicamentos antimalaricos con el fin de garantizar las medidas oportunas de atencion y control de las ETV.
</t>
    </r>
    <r>
      <rPr>
        <b/>
        <u/>
        <sz val="11"/>
        <color theme="1"/>
        <rFont val="Arial"/>
        <family val="2"/>
      </rPr>
      <t>Subgrupo Laboratorio de Salud Publica</t>
    </r>
    <r>
      <rPr>
        <sz val="11"/>
        <color theme="1"/>
        <rFont val="Arial"/>
        <family val="2"/>
      </rPr>
      <t xml:space="preserve">
</t>
    </r>
    <r>
      <rPr>
        <b/>
        <u/>
        <sz val="11"/>
        <color theme="1"/>
        <rFont val="Arial"/>
        <family val="2"/>
      </rPr>
      <t>Aqualab</t>
    </r>
    <r>
      <rPr>
        <sz val="11"/>
        <color theme="1"/>
        <rFont val="Arial"/>
        <family val="2"/>
      </rPr>
      <t xml:space="preserve">
Vigilancia de la calidad del agua en los  municipios del departamento (coliformes totales, E. coli, Pseudomona spp.)
</t>
    </r>
    <r>
      <rPr>
        <b/>
        <u/>
        <sz val="11"/>
        <color theme="1"/>
        <rFont val="Arial"/>
        <family val="2"/>
      </rPr>
      <t xml:space="preserve">
</t>
    </r>
    <r>
      <rPr>
        <sz val="11"/>
        <color theme="1"/>
        <rFont val="Arial"/>
        <family val="2"/>
      </rPr>
      <t xml:space="preserve">
</t>
    </r>
  </si>
  <si>
    <t>100% de los municipios programados (PAS 2020, con asesoria y asistencia tecnica en formulacion de planes, programas o proyectos, que permitan el desarrollo de las estrategias definidas para los componentes de las diferentes Dimensiones del Plan Territorial de Salud 2020-2023.</t>
  </si>
  <si>
    <t>Realizar jornadas de asesoria y asistencia tecnica (presencial, virtual, telefonico) con el personal de las Entidades Territoriales relacionada con las actividades pertinentes para lograr el desarrollo de las estrategias definidas para los componentes de las diferentes Dimensiones del Plan Territorial de Salud 2020-2023</t>
  </si>
  <si>
    <t xml:space="preserve"> </t>
  </si>
  <si>
    <t>Numero de municipios con asesoria y asistencia tecnica PAS 2020, relacionada con las actividades pertinentes para lograr el desarrollo de las estrategias definidas para los componentes de las diferentes Dimensiones del Plan Territorial de Salud 2020,2023 / Total de municipios programados * 100</t>
  </si>
  <si>
    <r>
      <t>En el proceso de planeacion integral en salud establecido en la resolucion 1536 de 2016, se define que a mas tardes el 30 de enero de cada vigencia se debe aprobar y cargar en la plataforma el plan de accion en salud y asi mismo la vigencia de la Resolucion 3280 de 2018; por lo anterior se realizo jorndas de convocatoria para la socializacionde lineamientos metodologicos del plan integral en salud,  para la participacion de los 40 municipios asistiendo  la  regional suroccidente, centro,suroorinetal, occidente, metropolitana  del departamneto Norte de santander mediante  Circular de convocatoria # 0031 del 22 de enero del 2020 .asi mismo se argumenta sobre Linemamientos</t>
    </r>
    <r>
      <rPr>
        <b/>
        <sz val="11"/>
        <color theme="1"/>
        <rFont val="Arial"/>
        <family val="2"/>
      </rPr>
      <t xml:space="preserve"> PAS 2019</t>
    </r>
    <r>
      <rPr>
        <sz val="11"/>
        <rFont val="Arial"/>
        <family val="2"/>
      </rPr>
      <t xml:space="preserve"> basados en la resolucion 3280/2018, 1536/2015.
</t>
    </r>
    <r>
      <rPr>
        <sz val="11"/>
        <color theme="1"/>
        <rFont val="Arial"/>
        <family val="2"/>
      </rPr>
      <t xml:space="preserve">
Se realizo asesoria y asistencia  el cargue de la información del PTS 2016-2019 contenido en los diferentes Procesos, Momentos, Pasos y Actividades de la metodología estrategia PASE a la equidady  el cargue de la pltaforma SISPRO, a los  40 muniicpios del departaemnto Norte de Santander.</t>
    </r>
    <r>
      <rPr>
        <b/>
        <sz val="11"/>
        <color rgb="FFFF0000"/>
        <rFont val="Arial"/>
        <family val="2"/>
      </rPr>
      <t xml:space="preserve">
</t>
    </r>
    <r>
      <rPr>
        <sz val="11"/>
        <rFont val="Arial"/>
        <family val="2"/>
      </rPr>
      <t xml:space="preserve">
</t>
    </r>
  </si>
  <si>
    <t>Socializacion del 100% de lineamientos de las politicas públicas, estrategias, guias y programas de salud, con los actores del sistema general de seguridad social en salud presentes en el territorio.</t>
  </si>
  <si>
    <t>Socializar a traves de jornadas laborales (mesas de trabajo, reuniones), los lineamientos de las políticas públicas, estrategias, guias y programas de salud con los difrentes actores del Sistema General de Seguridad Social en Salud presentes en los municipios.</t>
  </si>
  <si>
    <t>Informe de socializacion</t>
  </si>
  <si>
    <t>N° de jornadas (mesas de trabajo, reuniones) realizadas con actores sectoriales / Total de jornadas (mesas de trabajo, reuniones) programadas con actores sectoriales * 100</t>
  </si>
  <si>
    <r>
      <t xml:space="preserve">
</t>
    </r>
    <r>
      <rPr>
        <sz val="11"/>
        <rFont val="Arial"/>
        <family val="2"/>
      </rPr>
      <t>Se realizo taller sobre  se realiza el taller sobre Guías Alimentarias para menores de 2 años y madres gestantes, haciendo un breve análisis del indicador de bajo peso al nacer y su comportamiento de la línea 
de base 2019, como producto de la desnutrición materna a la regional  Surocidente y occidente.
Se realizo una mesa de trabajo el dia 5 de febrero con docentes y estudiantes de la UDES donde se dio a conocer la estrategia, sus etapas y el desarrollo de las mismas durante la vigencia 2020, se realiza  seguimiento a la implementacion de la estrategia universidades saludables UDES campus Cúcuta</t>
    </r>
    <r>
      <rPr>
        <b/>
        <sz val="11"/>
        <rFont val="Arial"/>
        <family val="2"/>
      </rPr>
      <t xml:space="preserve">
</t>
    </r>
  </si>
  <si>
    <t>N° de jornadas (mesas de trabajo, reuniones)  realizadas con actores intersectoriales / Total de jornadas (mesas de trabajo, reuniones)  programadas con actores intesectoriales * 100</t>
  </si>
  <si>
    <r>
      <rPr>
        <sz val="11"/>
        <rFont val="Arial"/>
        <family val="2"/>
      </rPr>
      <t>Se realiza jornadade sensibilización con madres comunitarias y  FAMI en el municipio de Ocaña .
 se realiza la socializacion de la estrategia  CERS por parte de la referente nacional de modos y condiciones no transmisibles dra lorena calderon  a los municipios priorizados Cucuta, El Zulia ,Lourdes ,Gramalote.</t>
    </r>
    <r>
      <rPr>
        <b/>
        <sz val="11"/>
        <rFont val="Arial"/>
        <family val="2"/>
      </rPr>
      <t xml:space="preserve">
 </t>
    </r>
    <r>
      <rPr>
        <b/>
        <sz val="11"/>
        <color rgb="FFFF0000"/>
        <rFont val="Arial"/>
        <family val="2"/>
      </rPr>
      <t/>
    </r>
  </si>
  <si>
    <t>100% de Entidades Territoriales e Instituciones prestadores de servicios de salud programados, con desarrollo de capacidades en su talento humano, orientados a mejorar la salud de sus habitantes.</t>
  </si>
  <si>
    <t xml:space="preserve">Realizar jornadas  (conversatorios, capácitaciones, talleres, videoconferencias) de transferencia de conocimiento en salud publica, dirigidas al Talento humano de las entidades territoriales responsables de las politicas de salud y proteccion social.
</t>
  </si>
  <si>
    <t>Listados de asistencia
Informes de transferencia de conocimiento</t>
  </si>
  <si>
    <t xml:space="preserve">N° de personas de la ET que participan de la trasnferencia de conocimiento / Total de personas designadas por la  ET a participar de la actividad * 100
</t>
  </si>
  <si>
    <r>
      <rPr>
        <sz val="11"/>
        <rFont val="Arial"/>
        <family val="2"/>
      </rPr>
      <t xml:space="preserve">Se realiza capacitacion capacitacion  sobre guias limentarias a la regional occidente.
se realizaron  tres jornadas pedagógicas las cuales se llevaron a cabo en los municipios de Ocaña para la Regional Ocaña durante los días 7 y 8 de febrero, Pamplona para los muncipios de Regional Pamplona y Suroriental durante los días 10 y 11 de febrero y Cúcuta durante los días 13 y 14 de febrero para los municipios de las Regionales  Centro, Norte y Metropolitana  en la cuales se brindaron lineamientos sobre los EISP y actualización del Sivigila.
</t>
    </r>
    <r>
      <rPr>
        <b/>
        <sz val="11"/>
        <rFont val="Arial"/>
        <family val="2"/>
      </rPr>
      <t xml:space="preserve">
</t>
    </r>
  </si>
  <si>
    <t>N° de personas de las IPS que participan de la trasnferencia de conocimiento /  Total de personas designadas por la  IPS a participar de la actividad * 100</t>
  </si>
  <si>
    <t xml:space="preserve">Se realizó la verificación de stock de antimalaricos en 9 Empresas Sociales del Estado  ubicadas en el departamento N de S,  de igual forma en 8 IPS de la red privada, se efectuó reposición de acuerdo al gasto. (ESE TIBU, IPS SERINTSA), ESE NOROCCIDENTAL, ESE SURORIENTAL, ESE HEQC, ESE HOSPITAL PAMPLONA, ESE HOSPITAL JCS, ESE HOSPITAL JLL, ESE IMSALUD, ESE HUEM, Clínica Santa Ana, Clínica Duarte, Clínica San José, Clínica MQ, Puesto de Microscopia La Gabarra, MSF, Puesto de pruebas rápidas ETV. Cúcuta.
En Sala de riesgo se realiza capacitacion a xx Ips del muncipio de Cucuta sobre Dengue y Malaria. Estudiantes de medicina de la UDES.
Se realiza asistencia tecnica y monitoreo a  10 IPS priorizadas de acuerdo al alto numero de casos o por silencio epidemiologico de acuerdo al riesgo de los municipios.
lineamiento de la Desnutrición Aguda Moderada y Severa, uso y prescripción de las fórmulas terapeuticas F75 y FTLC para el tratamiento en menores de 6 meses .con o sin complicaciones y mayores de 6 meses, suministro y tiempo de comida, la atención hospitalaria de los casos complicados.
Se realiza Fortalecimiento a Profesionales de SSO de las diferentes IPS Publicas  DEL Departamento  en cuanto al manejo del Aplicativo del COP, notificacion de Fluorosis Dental Indice ceo-d Barniz de fluor y decreto 3039 entre otros.
</t>
  </si>
  <si>
    <t>100% de los municipios de jurisdiccion con monitoreo y evaluacion de la ejecucion del PAS 2019</t>
  </si>
  <si>
    <t>Realizar monitoreo y evaluacion del PAS 2019 formulados por los municipios de jurisdiccion.</t>
  </si>
  <si>
    <t>Actas
Informes de monitoreo y seguimiento
Informe evaluacion tecnico financiera PAS 2019</t>
  </si>
  <si>
    <t xml:space="preserve">Numero de municipios con monitoreo del PAS 2019 / Total de municipios programados * 100
</t>
  </si>
  <si>
    <t xml:space="preserve">En cumplimiento a las competencias departamentales se realizan seguimiento al avance del cargue en la plataforma web sispro, se atendierons solicitudes y brindaron asistencias técnicas  a los municipios que participaron activamente en las convocatorias.
se dio a conocer el estado de avance de cada municipio  y la actividad en la cual los relaciona la plataforma; capacitacion sobre  el proceso de ingreso a la plataforma y que significaba cada uno de los módulos de trabajo que dispone la  plataforma para realizar el cargue de la información del PTS 2016-2019 contenido en los diferentes Procesos, Momentos, Pasos y Actividades de la metodología estrategia PASE a la equidad; con el fin de dar uso adecuado de la herramienta web.
se lleva acabo  asistencia tecnica sobre  las directrices para solicitud de la creación de usuarios del portal Web PDSP, y asesoria en el proceso de Inscripción de usuarios al portal web de gestión PDSP el cual constaba de los siguientes pasos:
1. Registro en mi seguridad social
2. Registro en SISPRO
3. Confirmar correo institucional
se realiza cargue, monitoreo y seguimiento al cumplimiento de la ruta logica estrategica  y el procesos de cargue del PTS 2020-2023 a la plataforma sispro.
</t>
  </si>
  <si>
    <t>Numero de municipios con evaluacion del PAS 2019 / Total de municipios programados * 100</t>
  </si>
  <si>
    <t>Evaluacion  de los PAS de los municipios de departambeto Norte de Santander</t>
  </si>
  <si>
    <t>100% Plan de Accion en Salud (PAS) 2020 con  actividades enfocadas a intervenir  las prioridades en salud publica del PTS 2020-2023.</t>
  </si>
  <si>
    <t>Construir el PAS Departamental 2020, a partir de las prioridades en salud publica del PTS 2020 2023</t>
  </si>
  <si>
    <t>PAS Departamental 2020 formulado</t>
  </si>
  <si>
    <t>NA</t>
  </si>
  <si>
    <t xml:space="preserve">PAS  desarrollo  formulado  de acuerdo a la normativa vigente   </t>
  </si>
  <si>
    <t>Ejecucion del 100% de los  procedimientos, actividades e insumos del plan de salud publica de intervenciones colectivas (PIC),  priorizados por la Direccion territorial de salud.</t>
  </si>
  <si>
    <t>Formulacion del PIC Departamental</t>
  </si>
  <si>
    <t>Plan de intervenciones colectivas Departamental 2020</t>
  </si>
  <si>
    <t>plan de Intervenciones coletivas se encuentra en procesode desarrollo  bajo linemaientos y normativa vigente, frente a  cambio de  lineaminetos y acciones  del ministerio de salud y proteccion social frente a la emergencia COVID-19.</t>
  </si>
  <si>
    <t xml:space="preserve">100% de municipios programados, con acciones IVC en seguridad sanitaria  y ambiental  </t>
  </si>
  <si>
    <t>Realizar las acciones de Inspección, Vigilancia y Control de los factores de riesgo del ambiente, y de control de vectores y zoonosis de competencia del sector salud; en los municipios de categoria 4, 5 y 6.</t>
  </si>
  <si>
    <t>Actas de IVC</t>
  </si>
  <si>
    <t>Numero de municipios categoria 4, 5 y 6 con  acciones de IVC de los factores de riesgo del ambiente, y de control de vectores y zoonosis de competencia del sector salud / Total municipios  4, 5 y 6 programados * 100</t>
  </si>
  <si>
    <r>
      <rPr>
        <b/>
        <u/>
        <sz val="11"/>
        <color theme="1"/>
        <rFont val="Arial"/>
        <family val="2"/>
      </rPr>
      <t>SALUD AMBIENTAL</t>
    </r>
    <r>
      <rPr>
        <sz val="11"/>
        <color theme="1"/>
        <rFont val="Arial"/>
        <family val="2"/>
      </rPr>
      <t xml:space="preserve">
Se realizo la vigilancia de la caldad del agua mediante la inspecciones sanitarias a los suministros de agua, toma de 194 muestras de agua para consumo humano, concertacion y materializacion de puntos de muestreo, elaboracion de SIVICAPS de acueductos urbanos y rurales en los 39 Municipios.
Se mantiene la vigilancia sanitaria en los 39 Municipios
</t>
    </r>
    <r>
      <rPr>
        <b/>
        <u/>
        <sz val="11"/>
        <color theme="1"/>
        <rFont val="Arial"/>
        <family val="2"/>
      </rPr>
      <t xml:space="preserve">
SUBGRUPO CONTROL DE VECTORES</t>
    </r>
    <r>
      <rPr>
        <sz val="11"/>
        <color theme="1"/>
        <rFont val="Arial"/>
        <family val="2"/>
      </rPr>
      <t xml:space="preserve">
se realizó intervención  con control químico de accion residual a 380 viviendas de comunidad rural para el control de focos  de Malaria  en  municipios priorizados de acuerdo a caracterización  y persistencia epidemiológica  de la siguiente manera: Municipio de Tibú =327 viviendas intervenidas, Sardinata = 53 viviendas intervenidas. Beneficiando con la medida de control químico a 1686 personas.
Se realiza visita sanitaria  a 380 viviendas de municipios priorizados para brindar Informacion en salud  a 521 habitantes  en aspectos como  sensibilización en medidas de autocuidado y control que  permitan el empoderamiento en la identificación de  factores de riesgo de la  Malaria en el entorno hogar de la siguiente manera: Municipio de Tibú = 426 habitantes receptores de educación sanitaria, Sardinata = 93 habitantes receptores de educación sanitaria para malaria.
Se realiza fumigacion con equipo pesado a  del 5 al 8 de febrero en el foco de malaria en el  corregimiento de la gabarra para un total de  3932 viviendas en 2 ciclos de fumigacion
</t>
    </r>
    <r>
      <rPr>
        <b/>
        <u/>
        <sz val="11"/>
        <color theme="1"/>
        <rFont val="Arial"/>
        <family val="2"/>
      </rPr>
      <t xml:space="preserve">ZOONOSIS
</t>
    </r>
    <r>
      <rPr>
        <sz val="11"/>
        <color theme="1"/>
        <rFont val="Arial"/>
        <family val="2"/>
      </rPr>
      <t xml:space="preserve">
Se ralizó  seguimiento a la observación de animales agresores potencialmente transmisores de rabia en el departamento, igualmente al aplicativo WEB de reporte de vacunación antirrábica canina y felina por parte de veterinarias privadas.</t>
    </r>
    <r>
      <rPr>
        <b/>
        <u/>
        <sz val="11"/>
        <color theme="1"/>
        <rFont val="Arial"/>
        <family val="2"/>
      </rPr>
      <t xml:space="preserve">
</t>
    </r>
  </si>
  <si>
    <t>100% de los municipios programados, con acciones de IVC en control de medicamentos</t>
  </si>
  <si>
    <t>Realizar las visitas programadas de inspeccion vigilancia y control  a  toda persona, prestadores de servicios de salud, regímenes de excepción,  establecimiento farmacéutico donde se almacenen, comercialicen, distribuyan o dispensen  medicamentos, medicamentos de control especial y demás productos farmacéuticos.</t>
  </si>
  <si>
    <t>Numero de persona, prestadores de servicios de salud, regímenes de excepción,  establecimiento farmacéutico, con  acciones de IVC en la produccion, expendio, comercializacion y distribucion de medicamentos / Total persona, prestadores de servicios de salud, regímenes de excepción,  establecimiento farmacéuticos con visitas programados * 100</t>
  </si>
  <si>
    <t xml:space="preserve"> Se realiza inspeccion vigilancia y  Control    a  prestadores de  establecimientos farmaceuticos</t>
  </si>
  <si>
    <t xml:space="preserve">100% de la Unidades Notificadoras (entidad territorial) con acciones de verificacion de los estándares de calidad, veracidad y oportunidad de la notificación  de  EISP al SIVIGILA </t>
  </si>
  <si>
    <t>Verificar los estándares de calidad, veracidad y oportunidad de la notificación  de  eventos de interes en salud publica (EISP) al SIVIGILA por parte de las 40 unidades notificadoras (UNM)</t>
  </si>
  <si>
    <t>Archivos planos notificacion de los eventos de interes en salud publica ( EISP)</t>
  </si>
  <si>
    <t xml:space="preserve">Numero de UNM con verificacion de  los estándares de calidad, veracidad y oportunidad de la notificación  de  EISP al SIVIGILA/ Total UNM programadas </t>
  </si>
  <si>
    <r>
      <rPr>
        <sz val="11"/>
        <color theme="1"/>
        <rFont val="Arial"/>
        <family val="2"/>
      </rPr>
      <t>Cumplimiento en la entrega del reporte semanal : 13 reportes
Silencio Epidemiologixo :0</t>
    </r>
    <r>
      <rPr>
        <b/>
        <sz val="11"/>
        <color theme="1"/>
        <rFont val="Arial"/>
        <family val="2"/>
      </rPr>
      <t xml:space="preserve">
</t>
    </r>
    <r>
      <rPr>
        <sz val="11"/>
        <color rgb="FFFF0000"/>
        <rFont val="Arial"/>
        <family val="2"/>
      </rPr>
      <t xml:space="preserve">
</t>
    </r>
    <r>
      <rPr>
        <sz val="11"/>
        <color theme="1"/>
        <rFont val="Arial"/>
        <family val="2"/>
      </rPr>
      <t xml:space="preserve">Oportunidad en la notificación semanal: 520 archivos planos
</t>
    </r>
    <r>
      <rPr>
        <sz val="11"/>
        <color rgb="FFFF0000"/>
        <rFont val="Arial"/>
        <family val="2"/>
      </rPr>
      <t xml:space="preserve">
</t>
    </r>
    <r>
      <rPr>
        <sz val="11"/>
        <color theme="1"/>
        <rFont val="Arial"/>
        <family val="2"/>
      </rPr>
      <t xml:space="preserve">Cumplimiento en el ajuste de casos: 11233 </t>
    </r>
    <r>
      <rPr>
        <sz val="11"/>
        <color rgb="FFFF0000"/>
        <rFont val="Arial"/>
        <family val="2"/>
      </rPr>
      <t xml:space="preserve">, </t>
    </r>
    <r>
      <rPr>
        <sz val="11"/>
        <color theme="1"/>
        <rFont val="Arial"/>
        <family val="2"/>
      </rPr>
      <t>178 por clinica, 4694 por nexo59 y  755 descartados,Laboratorio 4028,probable 608 descartado 755
Ajuste de casos: 11223 casos notificados al SIVIGILA.</t>
    </r>
  </si>
  <si>
    <t>Apoyar el 100% de las acciones de   vigilancia en salud pública, vigilancia y control sanitario y gestión de la calidad que demanden los servicios del laboratorio de Salud Publica</t>
  </si>
  <si>
    <t>Realizar los analisis a las muestras remitidas para  diagnostico y/o control de calidad; con el propósito de apoyar la vigilancia en salud pública, vigilancia y control sanitario y gestión de la calidad de los diagnosticos realizados por la red departamental de laboratorios.</t>
  </si>
  <si>
    <t>Registro de resultados de laboratorio</t>
  </si>
  <si>
    <t xml:space="preserve">Numero muestras analizadas para vigilancia en salud pública  / Total de muestras recibidas para vigilancia en salud pública * 100
</t>
  </si>
  <si>
    <t>Para vigilancia de dengue. Paralisis flacida aguda,sarampion Rubeola,sindromes de rubeola congenito, dicteria, tosferina,civid-19</t>
  </si>
  <si>
    <t>Numero muestras analizadas para vigilancia y control sanitario  / Total de muestras recibidas para, vigilancia y control sanitario * 100</t>
  </si>
  <si>
    <t xml:space="preserve">Se garantizo el analisis de muestras de aguas y alimentos  en el marco de la vigilancia  y control sanitario que se realiza desde salud ambiental en los 39 municipios y la secretaria de salud del municipio de Cúcuta en su jurisdiccion.
</t>
  </si>
  <si>
    <t>Numero muestras analizadas para  gestión de la calidad  / Total de muestras recibidas para  gestión de la calidad de los diagnosticos realizados por la red departamental de laboratorios * 100</t>
  </si>
  <si>
    <t>control de calidad de HIV, HBs Ag, Core Total, HVC, Chagas, Sífilis, HTLV de las muestras remitidas por los bancos de sangre; serologias, dengue, hepatitis A, hepatits B, hepatitis C, leptospirosis, aislamientos bacterianos  frotis de flujo vaginal, laminas leishmaniasis, laminas baciloscopia (hansen - tuberculosis), laminas de gota gruesa para malaria, remitidos por los laboratorios clínicos de la red</t>
  </si>
  <si>
    <t>Recursos Financieros, Atención en Salud, Recursos Humanos, Jurídica,  Planeación (Arquitectura) (Sistemas)</t>
  </si>
  <si>
    <t>Entrega y cargue oportuno en la plataforma del SIHO de Minprotección Social.</t>
  </si>
  <si>
    <t>Coordinar la entrega y validación de  la información hospitalaria en la aplicación del Decreto 2193 de 2004, a todas la Red Pública del Departamento</t>
  </si>
  <si>
    <t>Documentos soportes para revisión y validación de información .  Información cargada en el aplicativo web en los plazos establecidos por el Ministerio de Salud y protección Social  y Resolución del IDS</t>
  </si>
  <si>
    <t>(No. de Validaciones / Total de ESE del Departamento )*100</t>
  </si>
  <si>
    <t xml:space="preserve">* Entrega y cargue oportuno en la plataforma del SIHO de Minsalud del Cuarto Trimestre de 2019 en Febrero de 2020, 16 ESE validades oportunamente  del Dpto.                                                                                               * Segundo Semestre de Calidad las 16 ESE del Departamento validaron oportunamente en febrero del 2020                                                                                                         *  Entrega y cargue oportuno en la plataforma del SIHO de Minsalud,  el Informe anual  2019 en el mes de Marzo de 2020, 16 ESE validadas portunamente del departamento . </t>
  </si>
  <si>
    <t>Recursos Financieros, Atención en Salud, Recursos Humanos, Jurídica,  Planeación Sistemas</t>
  </si>
  <si>
    <t xml:space="preserve">  Las ESE categorizadas en riesgo medio o alto logren equilibrio presupuestal donde los ingresos recaudados alcancen a cubrir los gastos comprometidos.  De esta maneran no generar pasivos, con el fin de garantizar el acceso, oportunidad, continuidad y calidad en la prestación de los servicios de salud a la población usuaria y cumplir con el Seguimiento al monitoreo de la ESE viabilizada</t>
  </si>
  <si>
    <t xml:space="preserve">Coordinar la elaboración de los Programas de Saneamiento Fiscal y Financiero de las ESE categorizadas en riesgo medio o alto de acuerdo al aplicativo y metodología del MSE de los PSFF de las ESE, páguina web del Ministerio de Hacienda y Crédito Público  y Coordinar la información para el Monitoreo, Seguimiento y Evaluación de los Programas de Saneamiento Fiscal y Financiero de las ESE con Programa vaiabilizado  de acuerdo al aplicativo y metodología del MSE de los PSFF de las ESE, páguina web del Ministerio de Hacienda y Crédito Público.   </t>
  </si>
  <si>
    <t xml:space="preserve">Documento del PSFF presentado a Ministerio de Hacienda y  Revisión, validación del Informe Trimestral del  PSFF de la ESE con PSFF y elaborar Seguimiento Trimestral de las ESE con PSFF.                (No. de Validaciones / Total de ESE del Departamento )*100 .  </t>
  </si>
  <si>
    <t xml:space="preserve"> * Consolidado del  Informe del Monitoreo, seguimiento y evaluación  al Programa de Saneamiento Fiscal y Financiero viabilizado por el Ministerio de Hacienda y Crédito Público de la ESE Hospital San Juan de  Dios de Pamplona correspondiente al Cuarto Trimestre de 2019 (Pendiente para la firma del Sr. Gobernador y posterior cargue en la plataforma SIED del Ministerio de Hacienda y Crédito Público).                                               * PSFF de la ESE Centro de Rehabilitación de Cúcuta,   devuelto por el Ministerio de Hacienda y Crédito Público con Radicado 2-2020-006522 de fecha 25 de febrero de 2020, para efectuar ajustes acorde a las obervacines emtididas por Minhacienda. El 24 de febrero se recibe asistencia técnica en video conferencia con el Asesor de Minhacienda, con participación del Gerente de la ESE Centro de Rehabilitación, grupo  trabajo de la ESE y Asesores del IDS. -Oficio DNo.0183 febrero 25 de 2020 se informa a la ESE de la  devolución del PSFF a la ESE, para efectuar los ajustes solicitados.  -Oficio DNo.0204 febrero 27 de 2020 se cita a la ESE a reunión en la Dirección del IDS, con el objeto de conocer los proyectos con los que cuenta la ESE para lograr su sostenibilidad económica y financiera y presentación del cronograma de trabajo por parte de la ESE.  Oficio DNo.0217 de marzo 16 de 2020 incumplimiento cronograma elaboración PSFF de la ESE (entrega documento word, cuadros y soportes al IDS, primera revisión). Oficio DNo.0281 de marzo 19 2020, envio segundo oficio incumplimiento PSFF. - Oficio DNo.0307 marzo 20 de 2020, respuesta oficio 0281 por parte del Gernete y solicitud prorroga presentación del documento Word marzo 24 2020,. - Oficio DNo.0329 abril 2 de 2020, se devuelve a la ESE Centro de Rehabilitación el PSFF, con observaciones dadas por los Asesores del IDS para efectuar ajustes antes de de remitirse al Asesor de Minhacienda.                </t>
  </si>
  <si>
    <t>Grupo Financiero con responsabilidad de las ESE como empleadoras y las Entidades Administradoras  (Cesantías, Salud, Pensiones y ARL)</t>
  </si>
  <si>
    <t xml:space="preserve">Programar de acuerdo a fechas definidas por el Ministerio de Salud y Protección Social  el 100% de las Mesas de Saneamiento de los Aportes Patronales del Departamento </t>
  </si>
  <si>
    <t>de acuerdo a la información  del  inciso   segundo  del  artículo  9 de  la Resolución 1545-10/06/2019 para que las entidades empleadoras  del departamento  a las  cuales se  hayan asignado  recursos del  Sistema  General  de  Participaciones   para aportes patronales  y las  entidades administradoras,   aclaren y concilien las deudas en el marco del procedimiento  previsto.- Dilegenciar  el registro de la  información requerida a través del aplicativo  de gestión de aportes patronales que dispone el Ministerio para las mesas de saneamiento y asistentes  a las mismas.-Dar garantías para la suscripción del  acta  de  conciliación   entre  las entidades administradoras   y  empleadoras   al finalizar   el   proceso,    y  realizar   el  seguimiento  permanente   al  desarrollo  del procedimiento.</t>
  </si>
  <si>
    <t xml:space="preserve">Actas de conciliación  que serán generadas directamente desde el  aplicativo de gestión de aportes patronales del MSPS , posteriormente cargadas en este y archivo de Actas de conciliación ya suscritas de éste proceso </t>
  </si>
  <si>
    <t>No. ESE con % Saneamiento de Aportes Patronales -2012-2016 / Total de ESE Del Departamento con 100% Saneamiento Aportes Patronales )*100</t>
  </si>
  <si>
    <t>SEGÚN DEMANDA</t>
  </si>
  <si>
    <t xml:space="preserve">* Circulares Nos: 008 y 009 enero 13 de 2020 información mesas de Saneamiento de Aportes Patronales Resolución 1545 de 2019, para Entidades Administradoras y Empleadoras - 033, 034, enero  24 de 2020 citación mesas de trabajo SAP a Entidades Administradoras y Empleadoras. - 035 y 036 enero 24 2020 requerimiento mesas de trabajo SAP a Entidades Administradoras y empleadoras. - RF 002 enero 31 de 2020 remisión cronograma mesas de trabajo a Entidades Empleadoras y Administradoras. - 077 febrero 25 de 2020 citación informe avance proceso PSAP a Entidades Empleadoras. - 084 27 febrero 2020, solicitud informe avance PSAP a Entidades Administradoras.                                                  - Actividades:  - Desarrollo y asistencia mesas de trabajo PSAP presenciales  del 3 al 7 de febrero de 2020.  -  Informe avance PSAP del 3 al 13 de marzo de 2020 desarrollado conjuntamente con las Entidades Empleadoras -  Oficios DNo.025 enero 15 2020 a COLPENSIONES confirmación fecha mesas de trabajo PSAP - RF No.007 enero 30 de 2020 invitación asistencia a mesas de trabajo PSAP al Director del IDS. - DNo.158 febrero 17 de 2020 a la ESE Juan Luis Londoño de El Zulia, incumplimiento asistencia a las mesas. - D257, 258 y 259 marzo 11 de 2020, validación información PSAP con ADRES a Entidades Empleadoras. - DNo.278 marzo 17 de 2020 a Minsalud informe avance Proceso saneamiento Aportes Patronales Entidades del Dpto Norte de Santander. - DNo.309 marzo 24 de 2020 alcalde municipio Cúcuta, incumplimiento informe avance PSAP.                              </t>
  </si>
  <si>
    <t xml:space="preserve">Presupuesto de ESE aprobados por el CONFIS Departamental y adoptados por las Juntas directivas de las ESE, al igual que sus modificaciones y Planes de cargos. </t>
  </si>
  <si>
    <t xml:space="preserve">Asesoría, asistencia técnica y revisión:  elaboración del Presupuesto de Ingresos y Gastos de las ESE del departamento para la siguiente vigencia. - Modificaciones, adiciones al Presupuesto de Ingresos y Gastos, plan de cargos  de las ESE del Departamento de la presente vigencia.   - Cierre de Vigencia 2019 de las ESE del Departamento e incorporación de Cuentas por Cobrar recaudadas. </t>
  </si>
  <si>
    <t>Circular directriz elaboración presupuesto ingresos y gastos. Presupuestos elaborados. Presupuestos programados. Modificaciones presupuestales asesoradas.  Conceptos aprobación presupuesto y modificaciones a los mismos.</t>
  </si>
  <si>
    <t>(No. de Presupuestos aprobados por el CONFIS Departamental y Juntas Directivas con concepto técnico / Total de ESE Departamentales*100) ( No. Conceptos Técnicos expedidos de modificaciones Presupuestales presentadas por las ESE / solicitudes de revisión modificaciones Presupuestales de las ESE del Departamento *100) No. de cierres financieros de vigencia 2019 revisados /Total de ESE del Departamento *100)</t>
  </si>
  <si>
    <t xml:space="preserve">* Modificaciones presupuestales asesoradas y con  Conceptos Técnicos  de  modificaciones al  presupuesto ingresos y gastos a las ESE del Departamento, en el primer trimestre de 2020: incorporación Operaciones cierre vigencia 2019, traslados, incorporación cuentas por cobrar, modificación Plan de cargos,  para un  total de 14 concepto técnicos emitidos para aprobación de las Juntas de las ESE                                                                                                                                                               </t>
  </si>
  <si>
    <t xml:space="preserve">Presentar al MSPS la distribución de recursos a las ESE para los PSFF para su aprobación y las modificaciones cuando fueren del caso, igual su ejecución. </t>
  </si>
  <si>
    <t xml:space="preserve">Realizar propuesta de distribución de los recursos cupos asignados como apoyo a los PSFF a las ESE categorizadas en riesgo medio y alto y modificaciones a la propuesta.  - Asistencia Técnica, seguimiento, revisión, aprobación conceptos objeto de pago por parte de la FIDUCIA, envio informes y custodia archivos documentales relacionados con los conceptos de pago </t>
  </si>
  <si>
    <t>Documentos soportes presentados por la ESE a las cuales se le asignaron recursos de acuerdo a la descripción de la medida asignada.  Resolución IDS asignación cupo recursos. Archivos documentales concepto de pago.</t>
  </si>
  <si>
    <t>Valor asignado , tramitado y  avalado para pago de los recursos del Ministerio de Salud para cada  ESE con PSFF viabilizado por el Ministerio de Hacienda / Total recursos asignados a la ESE para ejecutarlos.</t>
  </si>
  <si>
    <t xml:space="preserve">Durante el primer trimestre de 2020, no se dio ejecución a los recursos asignados como apoyo a los PSFF  viabilizados por el MHCP, Resoluciones  3370 de 2019 y 4885 de 2018.                                                                                                                        </t>
  </si>
  <si>
    <t xml:space="preserve">Cumplir  envio oportuno de la cuenta Anual a la gobernación del Departamento para su consolidación. </t>
  </si>
  <si>
    <t>Realizar comunicación solicitud información cuadros informe a la Contraloria General de la Nación (SIRECI) sobre ejecución recursos del Sistema General de Participaciones. Consolidado de la información.</t>
  </si>
  <si>
    <t>Territoriales de Salud y modificada por la Resolución 4834 de 2015</t>
  </si>
  <si>
    <t xml:space="preserve">Consolidado de la documentación solicitada y remitida a la Contadora del Departamento </t>
  </si>
  <si>
    <t xml:space="preserve">Se emitio la circular interna 060 del 06 de febrero de 2020 solicitando la información a  dependencias del IDS y Consolidado de la documentación remitida mediante Oficio D- No. 0162 del 20 de febrero de 2020, a la Secretaria de Hacienda de la Gobernación del Departamento N. de S. </t>
  </si>
  <si>
    <t>Cumplir con la información financciera que requieran las áreas involucradas en el Plan de Desarrollo</t>
  </si>
  <si>
    <t>Colaborar en la ejecución del Plan de Desarrollo del Departamento en lo correspondiente a recursos financieros del sector salud</t>
  </si>
  <si>
    <t>Plan de Desarrollo del Departamento elaborado 2016-2019</t>
  </si>
  <si>
    <t>Plan de Desarrollo del Departamento elaborado 2020-2023</t>
  </si>
  <si>
    <t>Se envio el 23 de enero de 2020  la ejecución con corte al 31 de diciembre de 2019.</t>
  </si>
  <si>
    <t>Recuros Financieros, Atención en Salud.</t>
  </si>
  <si>
    <t>Diligenciar según indicaciones de la metodología los formatos financieros de cada uno de los municipios descentralizados</t>
  </si>
  <si>
    <t>Acreditación de Municipios Descentralizados en aspectos financieros</t>
  </si>
  <si>
    <t>Certificaciones e informes financiero requerido de cada muncipio descentralizado según metodología MSPS</t>
  </si>
  <si>
    <t xml:space="preserve">Número de municipios evaluados - total municipios certificados </t>
  </si>
  <si>
    <t xml:space="preserve">No se ejecuto en este trimestre </t>
  </si>
  <si>
    <t>Recursos definidos, asignados  y ejecutados según normatividad vigente</t>
  </si>
  <si>
    <t>Coordinar la aplicación de los recursos de Rentas Cedidas, para cofinanciar el régimen subsidado en el 2020. Ajustar de acuerdo a la LMA los recursos girados con y sin situación de fondos</t>
  </si>
  <si>
    <t>Resolución (s) de distribución de recursos de confinanciación por municipios y cuadro de distribución por fuentes del régimen subsidiado- Acto Administrativo de ajustes de recursos con y sin situación de fondos de acuerdo a la LMA mensua</t>
  </si>
  <si>
    <t xml:space="preserve">Recursos ejecutados para coofinanciación  del Aseguramiento/ total recursos asingados para el aseguramiento. </t>
  </si>
  <si>
    <t>En el mes de diciembre de 2019 se adopta el presupuesto para vigencia fiscal de 2020. con el Acuerdo N°024 del 18 de diciembre de 2019. presupuesto inicial para Subcuenta de Regimen Subsidiado  de $22.997.616.606 y la adicion por Resolución No.002 del 2 de enero de 2020 de $3.493.973.154, la adicion por Acuerdo No001 del 16 de marzo de 2020 de $62.172.044  para un total de Presupuesto Definitivo de $26.553.761.804</t>
  </si>
  <si>
    <t>Operaciones de cierre plasmadas en Acto Administrativo de incorporación de saldos, recursos sin aforar, reservas presupuestales</t>
  </si>
  <si>
    <t>Efectuar reuniones para realizar el cierre vigencia 2019 de la Sede del Instituto Departamental de Salud con la conciliación entre las Oficinas de Presupuesto , contabilidad y Tesoreria y producir los Actos Administrativos.</t>
  </si>
  <si>
    <t>Documentos de constitución de Reservas y Cuentas por pagar, cuadro operaciones de cierre.</t>
  </si>
  <si>
    <t>Actos Administrativos constitución de Reservas,  Cuentas por pagar e incoporación Presupuestal de los resultados del cierre</t>
  </si>
  <si>
    <t>Resolución  No003 del 02 de Enero de 2020 Constitución de La Reserva - Res  No0757 del 9 de Marzo de 2020 Cancelación de la Reserva.</t>
  </si>
  <si>
    <t>Recuros Financieros, Presupuesto y Pagaduría.</t>
  </si>
  <si>
    <t>Ejecutar Presupuesto con disponibilidades, registros  y definitivas presupuestales requeridos por el Ordenador</t>
  </si>
  <si>
    <t>Desarrollo de actividades financieras: Ejecución del Presupuesto vigencia 2020</t>
  </si>
  <si>
    <t>Ejecución presupuestal de Ingresos y Gastos</t>
  </si>
  <si>
    <t xml:space="preserve"> 11 Ejecuciones presupuestales de Ingresos y Gastos </t>
  </si>
  <si>
    <t>Ejecución presupuestal de Ingresos y Gastos de los meses de Octubre, Noviembre  y Diciembre 2019, consolidada y entregada el 30 de enero de 2020 a Sistemas para publicación Gobierno en Línea</t>
  </si>
  <si>
    <t>Llevar los libros y registros contables acorde a la normatividad vigentes</t>
  </si>
  <si>
    <t>Contabilización de operaciones económicas, financieras y contables , elaboración informes contables</t>
  </si>
  <si>
    <t>Informes contables presentados a los Entes Nacionales y de Control y registro operaciones en el sofware de TNS</t>
  </si>
  <si>
    <t xml:space="preserve">Informes contables presentados a los Entes Nacionales y de Control/ No.Informes Contables solicitados por los Entidades </t>
  </si>
  <si>
    <t xml:space="preserve">Informe contable del cuarto trimestre de 2019 cargado en el chip de la Contaduría General de la Nación el 15 de Febrero de 2020 y reenviado nuevamente con ajustes el  15 de marzo de 2020. </t>
  </si>
  <si>
    <t>Movimientos financieros registrados oportunamente</t>
  </si>
  <si>
    <t>Registro Presupuestal de la vigenia 2020  con sus ejecución de disponibildiades, registros y definitivas presupuestales. Recaudos de Tesoreria, pago de compromisos: Coniliaciones, boletines de caja, elaboración y presentación de informes</t>
  </si>
  <si>
    <t>movimientos de presupuesto, contabilidad y tesoreria registrados en el sistema integrado financiero TNS</t>
  </si>
  <si>
    <t>Sofware TNS actualizado diariamente con las operaciones financieras de la Entidad</t>
  </si>
  <si>
    <t>Se realizó el registro de todas las operaciones financieras Presupuesto, contabilidad y tesorería) en el sistema Integrado Financiero TNS tan pronto son reconocidas y pagadas. Ejecución de 571 disponibilidades presupuestales, 946 registros presupuestales y 624 definitivas</t>
  </si>
  <si>
    <t>Ordenes de pago con cumplimiento de normatividad vigente y soportes requeridos</t>
  </si>
  <si>
    <t>Elaboración, radicación y trámite de ordenes de pago diferentes conceptos</t>
  </si>
  <si>
    <t>Cuentas de cobro con el cumplmiento de los requisitos registradas y pagadas</t>
  </si>
  <si>
    <t>Número de cuentas radicadas, tramitadas y pagadas/ Total de cuentas radicadas</t>
  </si>
  <si>
    <t>216 Ordenes de pago elaboradas, radicadas, tramitadas y pagadas del enero a marzo de 2020 .</t>
  </si>
  <si>
    <t>De acuerdo a los requerimientos Proyectos de Ordenanza, Decretos y Acuerdos elaborados</t>
  </si>
  <si>
    <t>Coordinar y elaborar los proyectos de ordenanzas, decretos, acuerdos de junta, elaborar y modificar el presupuesto de rentas y gastos del Instituto.</t>
  </si>
  <si>
    <t xml:space="preserve">Documentos : Ordenanzas y/o Decretos. Acuerdos Junta de Salud </t>
  </si>
  <si>
    <t>MODIFICACIONES PRESUPUESTALES SEGUN: Ac. 001 con Dec. 0306 del 13 de marzo de 2020 -  Ac. 002 con Dec. 0306 del 13 de marzo de 2020. Aprobados por la Junta de Salud.
Resolución No.0002 de enero 2 de 2020, Resolución No.1041 de marzo 20 de 2020.</t>
  </si>
  <si>
    <t>Informes presentados oportunamente de acuerdo a requerimientos</t>
  </si>
  <si>
    <t>Elaboración de los diferentes informes requeridos por los Entes Nacional y Entes de Control</t>
  </si>
  <si>
    <t>Informes presentados oportunamente a entes nacionales y de control fiscal en medio físico y/o magnético o en archivos planos a través de cargas en páguina web</t>
  </si>
  <si>
    <t>PAGADURIA:    -Retencion en la Fuente presentadas (10 enero) mes diciembre2019, (11 febrero) mes enero y (10 marzo) mes febrero 2020 destino DIAN.                                                                                                                                - Declaracion Bimestral Noviembre -Diciembre 2019  14 Enero 2020); Enero-Febrero (10 marzo 2020)   Retencion  por ICA Destino Alcaldia .                                                                                                                                                                                                                                    - Anticipo a la ADRES: Febrero (26 de Febrero) y Marzo (24 de marzo) de 2020.                                                                                                                                                                                                                                 PRESUPUESTO: 
-Rendición anual Contraloría Departamental   (Entregado 21 de Febrero de 2020).
-Rendición Anual SIRECI - Enviado a financiera el 17 de febrero de 2020
- FUT anual 2019 a  consolidar en la secretaria de hacienda departamental.  (Entregado el 24 de enero de 2020)                                                 
- Informes presupuestales a la Superintendencia de Salud (Enero 18 de 2020).
-CGR - Categoria Presupuestal   IV - presentado 28 de enero de 2020.</t>
  </si>
  <si>
    <r>
      <t>1.</t>
    </r>
    <r>
      <rPr>
        <sz val="11"/>
        <color indexed="63"/>
        <rFont val="Arial"/>
        <family val="2"/>
      </rPr>
      <t xml:space="preserve"> Asesorar a la dirección del IDS en el desarrollo de lineamientos, políticas, estrategias, planes y programas y en las diferentes actividades que desarrolla el instituto, que permitan el cumplimiento de las normas jurídicas.</t>
    </r>
  </si>
  <si>
    <t>1.1.1.  Acompañamiento y participación en la Junta Directiva del Instituto.</t>
  </si>
  <si>
    <t xml:space="preserve">1.1.  Núm. De Juntas Directivas del IDS con acompañamiento de la oficina jurídica / números de Juntas Directivas del IDS realizadas. </t>
  </si>
  <si>
    <t># DE ACOMPAÑAMIENTOS EN LAS JUNTAS DIRECTIVAS DEL IDS</t>
  </si>
  <si>
    <t>SE REALIZA SEGÚN SOLICITUD DEL DESPACHO</t>
  </si>
  <si>
    <t>1.3.1. Acompañamiento y participación en   Comité Directivo  y demás Comités del IDS.</t>
  </si>
  <si>
    <t>1.3.  Numero de comités directivos con participación de la oficina / número total de comités</t>
  </si>
  <si>
    <t># DE ACOMPAÑAMIENTOS EN EL COMITÉ DIRECTIVO  DEL IDS</t>
  </si>
  <si>
    <t>2.1.1. Atender oportunamente los requerimientos de la Dirección de la entidad respecto a la elaboración de proyectos de actos administrativos</t>
  </si>
  <si>
    <t>2.1. Núm. De Actos Admtivos proyectados/ Núm. de proyectos de actos administrativos solicitados por la Dirección</t>
  </si>
  <si>
    <t>NUMERO DE ACTOS ADMINISTRATIVOS DE LA OFICINA JURIDICA Y CONTROL INTERNO DISCIPLINARIO Y EL DESPACHO</t>
  </si>
  <si>
    <t xml:space="preserve">SE REALIZA SEGÚN DEMANDA </t>
  </si>
  <si>
    <t>2. Proyectar actos administrativos</t>
  </si>
  <si>
    <t>3.1.1. Atender con diligencia la solicitud de conceptos jurídicos solicitados por la Dirección del Instituto.</t>
  </si>
  <si>
    <t>3.1. Núm. de conceptos jurídicos  presentados/ Núm. de conceptos solicitados por la Dirección</t>
  </si>
  <si>
    <t>NUMERO DE CONCEPTOS SOLICITADOS A LA OFICINA JURIDICA</t>
  </si>
  <si>
    <t>NO SE PRESENTARON SOLICITUDES DE CONCEPTOS</t>
  </si>
  <si>
    <t>3. Emitir conceptos jurídicos</t>
  </si>
  <si>
    <t>4.1.1. Una vez recibido el Derecho de Petición, se deben efectuar las tareas de registro, revisión, trámite y respuesta oportuna al peticionario.</t>
  </si>
  <si>
    <t>4.1. No. de derechos de petición tramitados/ No. de derechos de petición recibidos</t>
  </si>
  <si>
    <t>(# DE RESPUESTAS OPORTUNAS A LOS DP / TOTAL DP RECIBIDAS EN EL PERIODO X 100)</t>
  </si>
  <si>
    <t>4. Dar respuesta oportuna  a derechos de petición que son trasladados a esta oficina</t>
  </si>
  <si>
    <t>1.1.1. Alimentar permanentemente la base de datos de los procesos judiciales que se adelantan en la entidad, a fin de mantener la organización, información y control de los mismos.</t>
  </si>
  <si>
    <t>1.1.  Base de datos actualizada</t>
  </si>
  <si>
    <t xml:space="preserve">NUMERO DE PROCESOS </t>
  </si>
  <si>
    <t>SE ALIMENTA LA BASE DE DATOS CONFORME A LOS PROCESOS QUE HAN SIDO NOTIFICADOS A LA INSTITUCION</t>
  </si>
  <si>
    <t>1. Inventariar los procesos adelantados en contra y a favor del IDS</t>
  </si>
  <si>
    <t>2.1.1. Notificación de la demanda</t>
  </si>
  <si>
    <t>2.1. Número de procesos judiciales atendidos oportunamente / Número de procesos judiciales que tiene la entidad que se muevan en el periodo.</t>
  </si>
  <si>
    <t>NUMERO DE DEMANDAS CONTESTADAS OPORTUNAMENTE / TOTAL DE DEMANDAS X 100</t>
  </si>
  <si>
    <t xml:space="preserve">LAS 3 DEMANDAS ESTAN  PENDIENTE POR CONTESTAR - PERO SE ENCUENTRAN DENTRO DE LOS TERMINOS LEGALES PARA SU CONTESTACION - LA OFICINA JURIDICA NO CUENTA CON EL PERSONAL IDONEO Y SUFICIENTE </t>
  </si>
  <si>
    <t>2.Contestar o formular demandas y demás actuaciones que sustenten la posición de la entidad</t>
  </si>
  <si>
    <t>2.1.2. Asignar el abogado que llevará el proceso</t>
  </si>
  <si>
    <t>NUMERO DE DEMANDAS ASIGANDAS/ NUMERO DE DEMANDAS CONTESTADAS X 100</t>
  </si>
  <si>
    <t>NO SE HA ASIGNADO LAS DEMANDAS PUESTO QUE NO CUENTO CON PERSONAL IDONEO PARA LA DEFENSA DE LOS INTERESE DE LA ENTIDAD</t>
  </si>
  <si>
    <t>2.1.3. Realizar seguimiento</t>
  </si>
  <si>
    <t xml:space="preserve">LAS DEMANDAS SE ENCUENRAN DENTRO DE LOS TERMINOS PARA SU DEBIDA CONTESTACION </t>
  </si>
  <si>
    <t>3.1.1. Notificación</t>
  </si>
  <si>
    <t>3.1. Núm. Tutelas atendidas/ Núm. Tutelas presentadas ante el IDS</t>
  </si>
  <si>
    <t>NUMERO DE ACCIONES DE TUTELAS NOTIFICADAS</t>
  </si>
  <si>
    <t>CONSOLIDADO.  SE ENCUENTRA INCOMPLETO LA OFICINA NO CUENTA CON PERSONAL SUFICIENTE PARA MANTENER ACTUALIDA LA BASE DE DATOS</t>
  </si>
  <si>
    <t>3.Atender acciones de tutela impetradas</t>
  </si>
  <si>
    <t>3.1.2. Dar respuesta una vez se alleguen los soportes por la dependencia responsable</t>
  </si>
  <si>
    <t xml:space="preserve">RESPUESTA DE ACCIONES DE TUTELA EN LOS TERMINOS ESTABLECIDOS/NUMERO DE ACCIONES DE TUTELAS NOTIFICADAS X 100 </t>
  </si>
  <si>
    <t xml:space="preserve">LA OFICINA JURIDICA NO HA COMTADO CON PERSONAL SUFICIENTE PARA QUE PUEDA DEFENDER LOS INTERESES DE LA ENTIDAD </t>
  </si>
  <si>
    <t>3.1.3. Seguimiento</t>
  </si>
  <si>
    <t>NUMERO DE TUTELAS NOTIFICADAS / SEGUIMIENTO A LAS RESPUESTAS DE LAS ACCIONES DE TUTELA</t>
  </si>
  <si>
    <t>1.1.1  Convocar a Comité de Conciliación conforme a solicitudes de conciliación y fechas programadas por la Procuraduría.</t>
  </si>
  <si>
    <t xml:space="preserve">1.1.   Numero de Comités de Conciliaciones realizados en el año / número mínimo de Comités que exige la Ley </t>
  </si>
  <si>
    <t>SOLICITUDES DE CONCILIACION EXTRAJUDICIAL / CONVOCATORIAS DE COMITÉ DE CONCILIACION X 100</t>
  </si>
  <si>
    <t xml:space="preserve">SE ANALIZARON 3 CASOS - SE REALIZAN CONFORME A LA CITACION DE AUDIENCIA </t>
  </si>
  <si>
    <t>1.     Convocar y desarrollar el Comité de Conciliación y Defensa Judicial</t>
  </si>
  <si>
    <t xml:space="preserve">1.1.2.  Promover el cumplimiento de las funciones del Comité </t>
  </si>
  <si>
    <t>CUMPLIMIENTO AL REGLAMENTO Y FUNCIONES DEL COMITÉ DE CONCILIACION Y DEFENSA JUDICIAL / SOLICITUDES DEBATIDOS DENTRO DEL COMITÉ DE CONCILIACION Y DEFENSA JUDICIAL X 100</t>
  </si>
  <si>
    <t>1.1.3.  Designar los abogados que tramitarán cada uno de los casos para que presenten ante el comité la ponencia  correspondiente</t>
  </si>
  <si>
    <t>DESINACION DE APODERADO / NUMERO DE SOLICITUDES DE CONCILIACION EXTRAJUDICIAL X 100</t>
  </si>
  <si>
    <t xml:space="preserve">SON LOS CASOS QUE SE LA ASIGNAN A LOS ABOGADOS PARA RESPECTIVA PONENCIA DENTRO DEL COMITÉ, </t>
  </si>
  <si>
    <t>1.1.4.  Levantar actas de reunión comité</t>
  </si>
  <si>
    <t>NUMERO DE ACTAS / NUMERO DE CONVOCATORIAS DEL COMITÉ DE CONCILIACION X 100</t>
  </si>
  <si>
    <t>1.1.5.  Presentar un informe anual de gestión y la ejecución de sus decisiones.</t>
  </si>
  <si>
    <t>SOLICITUDES DEBATIDOS EN EL COMITÉ DE CONCILIACION / INFORME ANUAL X 100</t>
  </si>
  <si>
    <t>SE PRESENTA EN EL SEGUNDO TRIMESTRE</t>
  </si>
  <si>
    <t>1.1.1.  Identificar permanentemente las causas que generan los procesos judiciales</t>
  </si>
  <si>
    <t xml:space="preserve">1.1.     Causas de demandas identificadas e intervenidas / total de causas de demanda </t>
  </si>
  <si>
    <t xml:space="preserve">NUMERO DE PROCESOS JUDICIALES VINCULADOS </t>
  </si>
  <si>
    <t>1.    Propender por la reducción  de demandas y condenas en contra de la entidad, respecto a acciones u omisiones.</t>
  </si>
  <si>
    <t>1.1.2.  Sugerir al nivel directivo y coordinadores de áreas ajustar los procedimientos relacionados con las causas que generaron los procesos judiciales.</t>
  </si>
  <si>
    <t xml:space="preserve">1.2.     Número de profesionales contratados para la defensa judicial de la entidad en la vigencia 2015 que venían de la vigencia 2014 / número total de profesionales contratados para la defensa judicial en la vigencia 2015 </t>
  </si>
  <si>
    <t>NUMERO DE PROCESOS JUDICIALES VINCULADOS / NUMERO DE PROCESOS FALLADOS EN CONTRA X 100</t>
  </si>
  <si>
    <t>SE REQUIERE MANTENER CONTRATADOS LOS PROFESIONALES EN DERECHO CON EL FIN DE MANTENER LA DEFENSA JUDICIAL DE LA INSTITUCION - CERO PORCESOS FALLADOS EN CONTRA</t>
  </si>
  <si>
    <t>1.2.1. Recomendar a la dirección de la entidad la continuidad de la contratación de los profesionales que ejercen la defensa judicial de la entidad.</t>
  </si>
  <si>
    <t>1.1.1.  Practicar las diligencias preliminares.</t>
  </si>
  <si>
    <t>1.1.  Número de  investigaciones disciplinarias preliminares abiertas / número total de denuncias o quejas por presuntas infracciones disciplinarias</t>
  </si>
  <si>
    <t xml:space="preserve">NUMERO DE QUEJAS / NUMERO DE DILIGENCIAS PRELIMINARES </t>
  </si>
  <si>
    <t>1.   Mantener al día los procesos de investigación disciplinaria a que haya lugar</t>
  </si>
  <si>
    <t>1.1.2.  Estudiar y tomar decisiones de abrir o no investigaciones por hechos o actos de los funcionarios que puedan configurar faltas disciplinarias.</t>
  </si>
  <si>
    <t>1.2.  Número de investigaciones disciplinarias abiertas / número total de denuncias o quejas por presuntas infracciones disciplinarias</t>
  </si>
  <si>
    <t>NUMERO DE QUEJAS /  NUMERO DE APERTURA DE INDAGACION PRELIMINAR</t>
  </si>
  <si>
    <t>1.2.1. Llevar a cabo los procesos de investigación conforme lo establece la Ley 734 de 2002 (Código Único Disciplinario).</t>
  </si>
  <si>
    <t>1.2.2. Llevar para registro y control una base de datos actualizada de los procesos.</t>
  </si>
  <si>
    <t>1.3.  Número de procesos disciplinarios tramitados durante la vigencia / Número de procesos activos de la vigencia</t>
  </si>
  <si>
    <t>1.2.3.  Rendir los informes exigidos en la norma.</t>
  </si>
  <si>
    <t>NUMERO DE PROCESOS / NUMERO DE QUEJAS X 100</t>
  </si>
  <si>
    <t>1.2.4. Hacer seguimiento al proceso</t>
  </si>
  <si>
    <t>Lograr el 100% de
las actividades
planeadas con
eficiencia y
oportunidad.</t>
  </si>
  <si>
    <t>SEGÚN LA SITUACION Y NECESIDAD</t>
  </si>
  <si>
    <t>Inducción al personal vinculado.</t>
  </si>
  <si>
    <t>(No. de inducciones realizadas a personal vinculado/ Total personal vinculado )*100</t>
  </si>
  <si>
    <t>DE ACUERDO A LAS VACANTES PROVISTAS</t>
  </si>
  <si>
    <t>Circular de información y requerimiento a jefes inmediatos sobre la la evaluación del desempeño laboral de los funcionarios inscritos en carrera.</t>
  </si>
  <si>
    <t>Circular fisica o e-mail</t>
  </si>
  <si>
    <t>(No. Circulares fisicas o e-mail elaboradas/ No. Circulares - enviadas )*100</t>
  </si>
  <si>
    <t>1  por semestre</t>
  </si>
  <si>
    <t>Desarrollo del 100% del Proceso interno de competencia de Recursos Humanos correspondiente al servicio social obligatorio y RETHUS</t>
  </si>
  <si>
    <t>(No. de plazas sorteadas/ Total de  Profesionales asignados)*100</t>
  </si>
  <si>
    <t>3 sorteos anuales</t>
  </si>
  <si>
    <t>Registro de autorizaciones de las profesiones y ocupaciones del área de salud  y reporte mensual al RETHUS.</t>
  </si>
  <si>
    <t>registro y resoluciones</t>
  </si>
  <si>
    <t>(No. de registros realizados / No. De registros solicitados)</t>
  </si>
  <si>
    <t>(No. de casos allegados /No. de casos resueltos)</t>
  </si>
  <si>
    <t>DE ACUERDO A LA RECEPCION DE SOLICITUDES</t>
  </si>
  <si>
    <t xml:space="preserve">elaboracion del plan estrategico de talento humano </t>
  </si>
  <si>
    <t xml:space="preserve">publicacion de manera trimestral del avance en cumplimiento del plan estrategico de talento humano en la pagina web institucional </t>
  </si>
  <si>
    <t>(% de cumplimiento del plan estrategico / % esperado de cumplimiento para la vigencia )</t>
  </si>
  <si>
    <t xml:space="preserve">trimestral </t>
  </si>
  <si>
    <t>elaboracion y cargue a la plataforma web institucional del plan anual de vacantes</t>
  </si>
  <si>
    <t>publicacion del plan anual de vacantes en la pagina web institucional</t>
  </si>
  <si>
    <t xml:space="preserve">(% de elaboracion de plan anual de vacantes / publicacion del plan anual de vacantes) </t>
  </si>
  <si>
    <t xml:space="preserve">anual </t>
  </si>
  <si>
    <t xml:space="preserve">Elaboracion, consolidacion, seguimiento y publicacion del plan institucional de capacitacion </t>
  </si>
  <si>
    <t xml:space="preserve">Elaboracion, seguimiento y consolidacion del plan institucional de capacitaciones </t>
  </si>
  <si>
    <t xml:space="preserve">publicacion en la pagina web institucional del plan institucional de capacitacion </t>
  </si>
  <si>
    <t>(% de elaboracion del plan institucional de capacitacion / publicacion y seguimiento del plan institucional de capacitacion )</t>
  </si>
  <si>
    <t xml:space="preserve">Elaboracion del plan de prevision de recursos humanos </t>
  </si>
  <si>
    <t xml:space="preserve">publicacion del plan de prevision de recursos humanos </t>
  </si>
  <si>
    <t>(% elaboracion del plan de prevision de recursos humanos / publicacion del plan de prevision de recursos humanos )</t>
  </si>
  <si>
    <t xml:space="preserve">De conformidad por la normativiad vigente se publica una vez por año a 31 de Enero </t>
  </si>
  <si>
    <t xml:space="preserve">elaboracion, seguimiento y consolidacion del plan de trabajo anual en seguridad y salud en el trabajo </t>
  </si>
  <si>
    <t>Revision del100% de los formatos de recurso humano decreto 2193 de las ESES en las fechas estipuladas.</t>
  </si>
  <si>
    <t>Liquidacion de l 100% de las nominas y salarios de los funcionarios y exfuncionarios del IDS</t>
  </si>
  <si>
    <t>MENSUALMENTE</t>
  </si>
  <si>
    <t>420-Cubrir el 100% de los Servicios de salud requeridos por la población a cargo del Dpto. con los recursos asignados.</t>
  </si>
  <si>
    <t>411- Vigilancia al 100% de la Red contratada para verificar la Prestación de servicios a la Población pobre no asegurada a cargo del Departamento.</t>
  </si>
  <si>
    <t>Auditar el 100% de las solicitudes de autorizacion de servicios radicadas,  verificando los derechos de los usuarios en las diferentes bases de datos y  generar la respectiva autorizacion / negacion, de manera oportuna.</t>
  </si>
  <si>
    <t>Elaborar las actas de pago de la facturación auditada en el periodo</t>
  </si>
  <si>
    <t>Aplicar la Resolucion 555 de 2019 del modelo de prestación de servícios y tecnologías sin cobertura en el POS a los afiliados del Régimen Subsidiado y el mecanismo para su verificación, control y pago de acuerdo con lo establecido en la Resolución 1479de 2015 expedida por el Ministerio de Salud y Protección Social</t>
  </si>
  <si>
    <t xml:space="preserve">Realizar el reporte de las Resoluciones de Cuenta de Alto Costo  en las fechas definidas, con la informacion suministrada por las ESES e IPS de acuerdo a los lineamientos y la estructura establecida por Ministerio de Salud y Proteccion Social y la Cuenta de Alto costo para las Resoluciones 123 de 2015, 4725 de 2011 y 783 de 2012, 0247 de 2014  2463 de 2014, 1393 de 2015 y 1692 de 2017. </t>
  </si>
  <si>
    <t>contratos realizados y evidenciados</t>
  </si>
  <si>
    <t>informes de auditoria y glosas definita en el  software DKD, informe formato MINSALUD</t>
  </si>
  <si>
    <t>nro de  facturas auditadas</t>
  </si>
  <si>
    <t>informes de actas de pago en el softaware DKD</t>
  </si>
  <si>
    <t>facturas de   servicios facturados y pagados en el trimestre (DKD )</t>
  </si>
  <si>
    <t>resoluciones reportadas</t>
  </si>
  <si>
    <t>informes de calidad</t>
  </si>
  <si>
    <t>medir el numero de actas de pago de la facturación auditada en el periodo</t>
  </si>
  <si>
    <t>Medir el numero de visitas progradas y realizadas de la redpublica y privada</t>
  </si>
  <si>
    <t>Gestión intersectorial para el mantenimiento y fortalecimiento de las capacidades básicas</t>
  </si>
  <si>
    <t>Coordinación del comité operativo de emergencias</t>
  </si>
  <si>
    <t>acta de activacion del ERI que actua como COE en el IDS</t>
  </si>
  <si>
    <t>(# de reuniones programadas/ # de reuniones ejecutadas)</t>
  </si>
  <si>
    <t>actas de activacion de eri y acta de apoyo a la mesa de calidad del aire</t>
  </si>
  <si>
    <t>Seguimiento del Equipo de Respuesta Inmediata del Sector Salud.</t>
  </si>
  <si>
    <t xml:space="preserve">asistencia a reunion del equipo ERI covid-19 </t>
  </si>
  <si>
    <t>(# Actividades programadas / # Actividades ejecutadas) * 100</t>
  </si>
  <si>
    <t>Integrar la planificacion del programa Hospitales Seguros Frente a Desastres</t>
  </si>
  <si>
    <t>Taller Hospitales Seguros Frente a Desastres</t>
  </si>
  <si>
    <t>Taller regional</t>
  </si>
  <si>
    <t>se realiza socializacion en mesa de msion medica alos gerentes miembros del comité</t>
  </si>
  <si>
    <t>Evaluacion del Indice de Seguridad Hospitalaria en las IPS de la Red Publica que cuenten con servicios de Urgencias Habilitados</t>
  </si>
  <si>
    <t>no se pudo realizar debido a la declaatoria de estado de emergencia por COVID-19 resolucion 385 de 2020</t>
  </si>
  <si>
    <t>Planes Hospitalarios de Emergencias de las ESEs actualizado, estableciendo objetivos, acciones y la organización del hospital y sus servicios. Así como las responsabilidades del personal frente a situaciones de emergencia o desastre. A fin de controlar sus efectos adversos y/o atender los daños a la salud que se puedan presentar.</t>
  </si>
  <si>
    <t>actas de revision de los planes</t>
  </si>
  <si>
    <t xml:space="preserve">se reliza solicitud a traves de circular 167 </t>
  </si>
  <si>
    <t>Informacion de la conformacion operación, y del personal de contacto de la red de bancos de sangre (articulo 4 literal D-11 Resolucion 1220 de 2010)</t>
  </si>
  <si>
    <t>Solicitar  la disponibilidad de componentes sanguíneos y hemoderivados, mensualmente a los bancos de sangre y unidades transfuncionales del departamento</t>
  </si>
  <si>
    <t>informe de disponibilidad de componentes sanguineos</t>
  </si>
  <si>
    <t>(# de informes de disponibilidad realizados/ # meses del año)*100</t>
  </si>
  <si>
    <t>formato de seguimiento a bancos de sangre</t>
  </si>
  <si>
    <t>Fortalecimiento de la disponibilidad de Hemoderivados</t>
  </si>
  <si>
    <t>Jornada Masiva Donacion Sangre
Fotografías</t>
  </si>
  <si>
    <t>activiadad programada para el mes de junio</t>
  </si>
  <si>
    <t>Apoyar el sistema de vigilancia epidemiológica en los eventos de urgencia, emergencia o desastre. (articulo 5 literal H Resolucion 1220 de 2010)</t>
  </si>
  <si>
    <t>Asistencia a comité de sanidad portuaria</t>
  </si>
  <si>
    <t>actas de reunion del comité</t>
  </si>
  <si>
    <t>(# asistencia a comité de sanidad portuaria/ # de comité de sanidad portuaria programados)</t>
  </si>
  <si>
    <t>actas de comité</t>
  </si>
  <si>
    <t>Acompañamiento del Equipo de Respuesta Inmediata (ERI) ante Brotes, Epidemias, Desastres y Emergencias Sanitarias.</t>
  </si>
  <si>
    <t>Acompañamiento del equipo de respuesta inmediata</t>
  </si>
  <si>
    <t>actas de reunion del ERI</t>
  </si>
  <si>
    <t>Coordinar la operación con los procesos de referencia y contrarreferencia en el área de influencia del CRUE en situaciones de emergencia o desastre.</t>
  </si>
  <si>
    <t>Gestión de las referencias de los pacientes presentados al CRUE</t>
  </si>
  <si>
    <t>bitacora de referencia de pacientes del CRUE</t>
  </si>
  <si>
    <t>(# de pacientes presentados/# de pacientes gesrionados)</t>
  </si>
  <si>
    <t>se cuenta con bitacora mensual de referencia del CRUE</t>
  </si>
  <si>
    <t xml:space="preserve">Apoyo a la red de prestadores de servicios de salud para la atención oportuna de la poblaciónafectada por situaciones de urgencia, emergencia o desastre.
</t>
  </si>
  <si>
    <t>Seguimiento al stock kit toxicologico</t>
  </si>
  <si>
    <t>kardex de inventario</t>
  </si>
  <si>
    <t>(# de informe de inventario de kit toxicologia/ # meses del año)</t>
  </si>
  <si>
    <t>seguimiento a traves de correo electronico al kit toxicologico entregado al HUEM</t>
  </si>
  <si>
    <t xml:space="preserve">25% los Prestadores de Servicios de Salud con implementación del Sistema de Garantía de F12:F26 Calidad en los Servicios de Salud </t>
  </si>
  <si>
    <t>Verificación de los soportes de Inscripcion y Asignacion de Codigo al Prestador que cumple con los requisitos, revision y Validacion de Novedades de los Prestadores.</t>
  </si>
  <si>
    <t>Registro de novedades  solicitadas por   los prestadores.
Planilla de inscripcion y novedades.</t>
  </si>
  <si>
    <t>(Número de novedades revisadas y validadas /total novedades programadas )*100</t>
  </si>
  <si>
    <t xml:space="preserve">25% los Prestadores de Servicios de Salud con implementación del Sistema de Garantía de la Calidad en los Servicios de Salud </t>
  </si>
  <si>
    <t xml:space="preserve">Búsqueda activa de Prestadores no habilitados (directorio telefónico, revistas, página web).   </t>
  </si>
  <si>
    <t>Acta  de visita, registro de prestadores nuevos.</t>
  </si>
  <si>
    <t>(Número prestadores no habilitados identificados / Total de prestadores programados ) * 100</t>
  </si>
  <si>
    <t>Realizar las Visitas Previas y  Programadas de acuerdo a lo contemplado en el decreto 780 del 2016 y Resolucion 3100 del 2019, estandarizando los soportes y fuentes de verificacion de los criterios definidos en la Resolucion 3100 del 2019.</t>
  </si>
  <si>
    <t xml:space="preserve"> Programación anual de visitas,
Informes de visitas realizadas</t>
  </si>
  <si>
    <t>(Número de visitas realizadas/Número de visitas programadas)*100</t>
  </si>
  <si>
    <t xml:space="preserve">Seguimiento, monitoreo y evaluación al  100% de la Red Pública  con planes de mantenimiento hospitalario </t>
  </si>
  <si>
    <t>Seguimiento y monitoreo de los Planes de Mantenimiento Hospitalario de la red publica y privada.</t>
  </si>
  <si>
    <t>Informe  presentado</t>
  </si>
  <si>
    <t xml:space="preserve">
Número de instituciones con plan de mantenimiento hospitalario/Total de Instituciones Prestadoras de Servicios de Salud  programadas   )*100
</t>
  </si>
  <si>
    <t>100 % de quejas y reclamos interpuestas por los usuarios tramitadas</t>
  </si>
  <si>
    <t>Recepción  y trámite de quejas y reclamos interpuestas por usuarios afiliados al SGSSS.</t>
  </si>
  <si>
    <t>Registro de recepcion y tramite de quejas.</t>
  </si>
  <si>
    <t>(Número de quejas tramitadas/ total de quejas recepcionadas )*100</t>
  </si>
  <si>
    <t>Recepción, revisión de documentación y expedición de licencias de funcionamiento de equipos emisores de radiaciones ionizantes</t>
  </si>
  <si>
    <t>Resgistro de Licencias expedidas</t>
  </si>
  <si>
    <t>Sumatoria de Licencias de Funcionamiento de equipos de emisores de radiaciones ionizantes./ total programadas *100</t>
  </si>
  <si>
    <t xml:space="preserve">Recepciòn , revision de documentación y expedición de licencias de Salud y Seguridad en el trabajo </t>
  </si>
  <si>
    <t>(Número de licencias expedidas de Salud y Seguridad en el trabajo/ total  programadas )*100</t>
  </si>
  <si>
    <t xml:space="preserve">Seguimiento, monitoreo y verificación según plan anual de visitas para cada vigencia de las condiciones de tecnologia biomedica </t>
  </si>
  <si>
    <t>Formato de Revision de Tecnologia Biomedica.</t>
  </si>
  <si>
    <t xml:space="preserve">(Número de IPS con tecnologia biomedica con seguimiento, monitoreo y verificación/ Total de visitas programadas) *100 </t>
  </si>
  <si>
    <t xml:space="preserve">Verificacion en la implementacion del PAMEC según plan anual de visitas programadas para cada vigencia </t>
  </si>
  <si>
    <t>Actas de  Evaluaciones y seguimientos a PAMEC.</t>
  </si>
  <si>
    <t>(Número de Evaluaciones  en implementación del PAMEC/ Total de Evaluaciones  programadas)*100</t>
  </si>
  <si>
    <t>Verificacion de la  aplicación y seguimiento y reporte de Sistemas de Informacion por parte de las IPS programadas en el plan anual de visitas para cada vigencia.</t>
  </si>
  <si>
    <t>Actas de  Evaluaciones y seguimientos a Sistemas de Informacion.</t>
  </si>
  <si>
    <t>(Número de Evaluaciones  para indicadores de sistemas de informacion / Total de Evaluaciones  programadas)*100</t>
  </si>
  <si>
    <t xml:space="preserve">Realizar jornadas de (Asistencia 
Tecnica) Capacitación sobre la normatividad vigente a los Prestadores de Servicios de Salud programados para visita durante la Vigencia. </t>
  </si>
  <si>
    <t>Resgistro de asistencias o capacitaciones.</t>
  </si>
  <si>
    <t>(Número de prestadores de servicios de salud capacitados y /o Asistencia tecnica / total de prestadores de salud  programados)*100</t>
  </si>
  <si>
    <t>Adelantar  el debido proceso administrativo  con respecto a los Prestadores que incumplen las Condiciones de habilitación</t>
  </si>
  <si>
    <t>Expediente presentado a la oficina de Juridica.</t>
  </si>
  <si>
    <t>(Número de procesos administractivos tramitados/ total de procesos administractivos asignados)*100</t>
  </si>
  <si>
    <t>Asesorar  y brindar acompañamiento a los prestadores que voluntariamente participen del Modelo de Asistencia Tecnica Sistema Unico de Acreditación. En el marco del Plan Nacional de Mejoramiento de la Calidad en Salud. (PNMCS )</t>
  </si>
  <si>
    <t>Registro de Asesoria en
 Sistema Unico de Acreditación.</t>
  </si>
  <si>
    <t>Número de  IPS Asesoradas en SUA /  Total de IPS programadas.</t>
  </si>
  <si>
    <t>Asesorar  en la conformacion de Unidades 
Funcionales  de Atención del Cancer 
a todas las Instituciones  prestadoras de servicios de salud interesadas en
 habilitar una UFCA - UACAI
UFCA= Unidad Funcional de Cancer Adultos
UACAI= Unidad de Atención de Cancer  Infantil.</t>
  </si>
  <si>
    <t>Registro de Asesoria en normatividad 
vigente para conformacion 
de Unidades Funcionales de Atención de Cancer. UFCA- UACAI.</t>
  </si>
  <si>
    <t>Número de  IPS Asesoradas en UFCA - UACAI /  Total de IPS programadas.</t>
  </si>
  <si>
    <t>Asesoria y Asistencia Tecnica  en normatividad  vigente Resolución 3100 de 2019 a prestadores de Servicios de Salud  habilitados para atención de poblacion migrante.</t>
  </si>
  <si>
    <t xml:space="preserve">Registro de Asesoria y/o Asistencia Tecnica en normatividad 
vigente.
</t>
  </si>
  <si>
    <t>Número de  IPS  de atencion a poblacion migrante  Asesoradas  en Resolucion 3100 de 2019 /  Total de IPS programadas.</t>
  </si>
  <si>
    <t xml:space="preserve">SEGUIMIENTO A 40 MUNICIPIOS A LA CONTINUIDAD Y UNIVERSALIZACION DEL ASEGURAMIENTO </t>
  </si>
  <si>
    <t>ASESORIA TECNICA Y ACOMPAÑAMIENTO A LOS MUNICIPIOS PARA LA AFILIACION DE LA PPNA.</t>
  </si>
  <si>
    <t xml:space="preserve">Cronograma
Actas de asistencia técnica y listados de control de asistencias </t>
  </si>
  <si>
    <t xml:space="preserve">
(Nùmero de municipios que reciben asistencia tecnica y acompañamiento para la afiliaciòn PPNA/ Total  de Municipios )* 100
</t>
  </si>
  <si>
    <t>Se realizo asistencia tecnica a los 40 municipios relacionados con PPNA</t>
  </si>
  <si>
    <t>MONITOREO  A LOS 40 MUNICIPIOS  DE LAS ACTAS DE REUNION MENSUAL CON LAS EPS, DONDE SE REFLEJE EL CONSOLIDADO DE INGRESOS DE PPNA MENSUALMENTE.</t>
  </si>
  <si>
    <t>actas  de reunion mensuales entre municipios y EPS</t>
  </si>
  <si>
    <t>(No.  reportes de información recibidos/ Total de reportes de información solicitados)* 100</t>
  </si>
  <si>
    <t>Se realizo seguimiento a los municipios frente a las reuniones con EPS.</t>
  </si>
  <si>
    <t xml:space="preserve">SOCIALIZACION DE PROGRAMACION  ANUAL DE NOVEDADES BDUA Y SEGUIMIENTO LOCAL AL PROCESO DE NOVEDADES
</t>
  </si>
  <si>
    <t xml:space="preserve">Calendario de novedades 
Capturas de Pantalla proceso de cargue a plataforma web
</t>
  </si>
  <si>
    <t xml:space="preserve">Numero de asesorias, acompañamientos y reportes de información realizados/ Total de, asesorias, acompañamientos y reportes de información solicitados) *100
</t>
  </si>
  <si>
    <t>Se realiza seguimiento mendsual al reporte de novedades de los 40 municipios</t>
  </si>
  <si>
    <t>SOLICITUD DE LA BASE DE DATOS DEL SISBEN TANTO MUNICIPAL COMO CONSOLIDADA POR EL DNP PARA LA REALIZACION DEL CRUCE CON LA BDUA.</t>
  </si>
  <si>
    <t>Base datos Depurada</t>
  </si>
  <si>
    <t>Numero municipios con base de datos depurada reportada / Total de municipios</t>
  </si>
  <si>
    <t>Se realiza solicitud mensual de acuaerdo al proceso de novedades del regimen subsidiado y los procesos de corte del SISBEN .</t>
  </si>
  <si>
    <t xml:space="preserve">SEGUIMIENTO  A LOS 40 MUNICIPIOS AL FLUJO DE RECURSOS DEL REGIMEN SUBSIDIADO. </t>
  </si>
  <si>
    <t>REALIZAR SEGUIMIENTO A LA FINANCIACION Y ACTO ADMINISTRATIVO QUE GARANTICE LA CONTINUIDAD Y LA UNIVERSALIDAD DEL REGIMEN SUBSIDIADO</t>
  </si>
  <si>
    <t>Acto administrativo y  cdp presentado</t>
  </si>
  <si>
    <t xml:space="preserve">Numero de municipios con recursos para el regimen subsidiado / Total de municipios * 100 </t>
  </si>
  <si>
    <t>Se realizo seguimiento respectivo a los actos administrativos presentados por los municipios para comprometer los recursos del regimen subsidiado para la vigencia 2020.</t>
  </si>
  <si>
    <t xml:space="preserve">GESTION PARA COMPROMISO DE RENTAS DEPARTAMENTALES PARA REGIMEN SUBSIDIADO DE LOS 40 MUNICIPIOS DEL DEPARTAMENTO
</t>
  </si>
  <si>
    <t xml:space="preserve">Numero de actos administrativos de rentas departamentales para municipios/ Total de municipios * 100
</t>
  </si>
  <si>
    <t>Se realizo acto administrativo por parte del IDS y las respectivas DP</t>
  </si>
  <si>
    <t>GESTION PARA EL GIRO EFECTIVO DE LOS RECURSO DEPARTAMENTALES A LOS 40 MUNICIPIOS.</t>
  </si>
  <si>
    <t>Formato de viabilidad técnica de giro de recursos de rentas departamentales</t>
  </si>
  <si>
    <t xml:space="preserve">Numero de municipios con giro de recursos departamentales / Tortal de municipios * 100
</t>
  </si>
  <si>
    <t>Se realizo el giro de los recursos l ADRES</t>
  </si>
  <si>
    <t>SEGUIMIENTO A GIRO DE LOS RECURSOS DE EPT  (DEPARTAMENTAL) POR PARTE DE LOS MUNICIPIOS A LOS EPS ACORDE A  LMA</t>
  </si>
  <si>
    <t>Comprobantes de egreso municipales recibidos</t>
  </si>
  <si>
    <t>Numero de municipios que cumplen con el envio de los comprobantes de egreso/numero total de municipios )*100</t>
  </si>
  <si>
    <t xml:space="preserve">Se realizo giro en ferbero a los municipios acorde a la LMA del mes </t>
  </si>
  <si>
    <t xml:space="preserve">VIGILAR EL CUMPLIMIENTO DE DEPURACION DE CARTERA Y CONCILIACION DE CUENTAS A LAS IPS POR PARTE DE LAS ERP Y REPÒRTE A LA SUPERINTENDENCIA NACIONAL DE SALUD
</t>
  </si>
  <si>
    <t>Mesas de conciliacion  de cartera entre IPS y ERP
actas 
listdos de asistencia
reporte a nivel nacional</t>
  </si>
  <si>
    <t>Nùmero Mesas de conciliaciòn realizadas  /Total de Mesas de conciliaciòn programadas) * 100</t>
  </si>
  <si>
    <t>Se realizo en el mes febrero 27 y 28 mesa de depuracion de cartera y acuerdos de pago entre ERP y red prestadora</t>
  </si>
  <si>
    <t>CAPACITACION, ASISTENCIA TECNICA  E INSPECCION, VIGILANCIA Y CONTROL EN ASEGURAMIENTO A   LOS  40 MUNICIPIOS DEL DEPARTAMENTO</t>
  </si>
  <si>
    <t xml:space="preserve">ASISTENCIA TECNICA A MUNICIPIOS A LOS PROCESOS DEL REGIMEN SUBSIDIADO.
</t>
  </si>
  <si>
    <t>informes
Actas
Listado Asistencia</t>
  </si>
  <si>
    <t xml:space="preserve"> (Numero de asistencias tecnicas  realizadas / Total de asistencias tecnicas programadas *  100</t>
  </si>
  <si>
    <t>Se convocaron los 40 municipios en articulacion con salud publica para la asistencia tecnica.</t>
  </si>
  <si>
    <t xml:space="preserve">SEGUIMIENTO AL PROCESO DE AUDITORIA DEL REGIMEN SUBSIDIADO DE LOS MUNICIPIOS
</t>
  </si>
  <si>
    <t>Informes de auditoria</t>
  </si>
  <si>
    <t xml:space="preserve">(Nùmero de informes de auditoria recibidos de los municipios/ Total de informes requeridos a los municipios) * 100                                                                                                                                      </t>
  </si>
  <si>
    <t xml:space="preserve">Se emitio Circular  teniendo en cuenta nuevso lineamientos nacionales de la Circular externa 01 de 2020 para el aseguramiento y aplicativo GAUDI </t>
  </si>
  <si>
    <t>EVALUACION GESTION DEL 100%  DE GERENTES O DIRECTORES DE LAS ESEs DEL ORDEN DEPARTAMENTAL</t>
  </si>
  <si>
    <t xml:space="preserve">PARTICIPACION EN EL PROCESO DE EVALUACION DEL PLAN DE GESTION  POR PARTE DE LOS GERENTES DE LAS ESEs DEPARTAMENTALES DANDO CUMPLIMIENTO A LA RESOLUCION 710 DE 2012
</t>
  </si>
  <si>
    <t>formato-matriz  ANEXO TECNICO DE LA NORMA de revision</t>
  </si>
  <si>
    <t># de ESEs que presentan plan de gestion / total de gerentes posesionados</t>
  </si>
  <si>
    <t>Se realiza evaluacion en el mes de marzo del 2020.</t>
  </si>
  <si>
    <t xml:space="preserve">
EVALUACION DE 6 MUNICIPIOS DESCENTRALIZADOS DE NORTE DE SANTANDER (DECRETO  3003 DE 2005)</t>
  </si>
  <si>
    <t xml:space="preserve">REALIZAR EVALUACION AL CUMPLIMIENTO DE LA CAPACIDAD DE GESTION DE LOS MUNICIPIOS CERTIFICADOS
</t>
  </si>
  <si>
    <t>Formato de metodologia de evaluacion de la cxapacidad de gestion de municipios certificados
Actas de visita,
soportes
Informe por municipio
Acto administrativo</t>
  </si>
  <si>
    <t>Nùmero de Municipios certificados evaluados/Total de  Municipios certificados</t>
  </si>
  <si>
    <t>Actividad programada para el segundo trimestre 2020</t>
  </si>
  <si>
    <t xml:space="preserve">MONITOREO AL 100% ESES SEGÚN REPORTE 2193 DEL SISTEMA DE GESTION EN EL COMPONENTE DE PRODUCCION, CALIDAD Y CAPACIDAD INSTALADA  
</t>
  </si>
  <si>
    <t>REALIZAR 
MONITOREO,  SEGUIMIENTO Y EVALUACION DE LOS COMPONENTES DE PRODUCCION,CALIDAD Y CAPACIDAD INSTALADA EN LAS 16 ESES.</t>
  </si>
  <si>
    <t>SIHO-RIPS
Informe
formatos
soportes</t>
  </si>
  <si>
    <t>Numero  de ESEs que reportan SIHO / total de ESEs del departamento</t>
  </si>
  <si>
    <t>Se realizo seguimiento al 2193 de todas las Eses del departamento.</t>
  </si>
  <si>
    <t>CONCEPTO TECNICO AL 100% DE INFORME DE RIPS PRESENTADOS POR LAS ESES DEPARTAMENTALES.</t>
  </si>
  <si>
    <t xml:space="preserve">REALIZAR ANALISIS Y CONCEPTO TECNICO DEL CONSOLIDADO DE LOS RIPS DE LAS ESES DEPARTAMENTALES
</t>
  </si>
  <si>
    <t>INFORMES RIPS
Concepto tecnico</t>
  </si>
  <si>
    <t>Numero de  conceptos de RIPS de ESEs que presentan  información  / Total de  ESEs  departamentales</t>
  </si>
  <si>
    <t>Se realizo seguimiento a los rips de todas las eses.</t>
  </si>
  <si>
    <t>APOYO EN COMPONENTE DE ATENCION EN SALUD A LOS PROGRAMAS DE  SANEAMIENTO FISCAL Y FINANCIERO VIABILIZADOS DE LAS ESES EN RIESGO MEDIO Y ALTO.</t>
  </si>
  <si>
    <t>REALIZAR ASESORÍA EN EL  DISEÑO Y ADOPCIÓN DE LOS PROGRAMAS DE SANEAMIENTO FISCAL Y FINANCIERO EN EL COMPONENTE TÉCNICO A LAS EMPRESAS SOCIALES DEL ESTADO DEL NIVEL TERRITORIAL, CATEGORIZADAS EN RIESGO MEDIO O ALTO</t>
  </si>
  <si>
    <t xml:space="preserve">
Actas
Informes
SIHO-RIPS</t>
  </si>
  <si>
    <t>Numero de asesorias realizadas  a ESES en proceso de saneamiento fiscal y financiero / Total de asesorias programadas * 100
ESEs CATEGORIZADAS EN RIESGO MEDIO Y ALTO</t>
  </si>
  <si>
    <t>se reralizo monitporeo al 4 trimestre del psff de la ese pamplona.</t>
  </si>
  <si>
    <t>REALIZAR MONITOREO,  SEGUIMIENTO Y EVALUACION A LAS EMPRESAS SOCIALES DEL ESTADO DEL NIVEL TERRITORIAL, CATEGORIZADAS EN RIESGO MEDIO O ALTO</t>
  </si>
  <si>
    <t>Informe de ESEs de monitoreo al PSFF</t>
  </si>
  <si>
    <t xml:space="preserve">Numero de ESE en riesgo con programa de saneamiento / Total de ESEs en riesgo alto
</t>
  </si>
  <si>
    <t>ACTUALIZACION DE UN  DOCUMENTO DE RED DEPARTAMENTAL</t>
  </si>
  <si>
    <t xml:space="preserve">REALIZAR LA ACTUALIZACION AL PROGRAMA TERRITORIAL DE REDISEÑO, MODERNIZACION Y REORGANIZACION DE LAS ESEs PUBLICAS DEL DEPARTAMENTO
</t>
  </si>
  <si>
    <t>Acta de reunión
documento</t>
  </si>
  <si>
    <t xml:space="preserve">Documento final elaborado y remitido al nivel nacional
</t>
  </si>
  <si>
    <t>Se realizo seguimiento a la adopcion del PTRRMR a las Eses del departa,mento</t>
  </si>
  <si>
    <t>AUDITORIAS AL 100%  DE  EPSS, EPSC, DE REGIMEN ESPECIAL Y DE EXCEPCION QUE OPERAN EN EL DEPARTAMENTO Y SEGUIMIENTO A LA CONTRATACION Y FLUJO DE RECURSOS ENTRE EPS  Y LA RED PRESTADORA Y A PSS DEL ENTE TERRIOTORIAL COMO RESPONSABLE DE LA PPNA.</t>
  </si>
  <si>
    <t xml:space="preserve">REALIZAR AUDITORIA  Y  SEGUI8MIENTO AL CUMPLIMIENTO DE  REQUISITOS PARA GARANTIZAR LA PRESTACION DE SERVICIOS DE SALUD DE LAS EPS A SUS AFILIADOS.
</t>
  </si>
  <si>
    <t xml:space="preserve">Acta de visita
Informes de auditoria
</t>
  </si>
  <si>
    <t># Auditorias realizadas/ Total de Auditorias programadas * 100</t>
  </si>
  <si>
    <t>Se realizo auditorias a 8 EPS del departamento y se analizo la informacion reportada.</t>
  </si>
  <si>
    <t>Planes de mejoramiento basados en los hallazgos encontrados en las visitas de auditoria</t>
  </si>
  <si>
    <t>(Nùmero de  seguimiento a los planes de mejoramiento  de las EPSS,EPSC, de règimen especial /Total de planes de mejorameinto de EPS )*100</t>
  </si>
  <si>
    <t>Esta actividad esta programada para el segundo semestre de 2018</t>
  </si>
  <si>
    <t>Desarrollar el 100 del Programa Anual de Auditorias</t>
  </si>
  <si>
    <t>1)Formular a más tardar el 10 de febrero el Programa Anual de Auditorías, el cual será revisado y aprobado por  el Comité de Control Interno (CICI).
2)Desarrollar en un 100% el Programa Anual de Aduditoría aprobado por el CICI</t>
  </si>
  <si>
    <t>Informes de Auditoría e Informes de gestión de la OCI</t>
  </si>
  <si>
    <t>#de actividades de Auditoría ejecutadas/# de actividades de auditoría programadas</t>
  </si>
  <si>
    <t>10</t>
  </si>
  <si>
    <t xml:space="preserve">En este trimestre se efectuaron las siguientes evaluaciones:
1.Evaluación cumplimiento Plan Anticorrupción a 31 de diciembre de 2019. Se publicó en página web institucional.
2.Evaluación Plan de Mejoramiento suscrito con la Contraloría General de la República - con ocasión de la Auditoría a los recursos SGP
3.Evaluación de Control Interno Contable vigencia 2019
4. Informe Ejecutivo Anual de Control Interno – a través del cuestionario FURAG dispuesto por la Función Pública.
5. Evaluación PQRD II semestre 2019 – se publicó en la web institucional
6. Evaluación Plan de Mejoramiento suscrito ante la Supersalud – con corte a diciembre 31 de 2019
7. Se elaboró  Informe Pormenorizado de Control Interno de los meses de noviembre y diciembre, el cual se presentó a la Contraloría General del Departamento N. de S. y se publicó en la web institucional.
8. Se consolidó la Evaluación del Plan de Mejoramiento suscrito ante la Contraloría General del Departamento N. de S., se remitió al Ente de Control.
9.Se elaboró el informe de la Evaluación Anual de Control Interno vigencia 2019 para entregar a las Cotralorías.
10. De manera permanente se gestiona información y se consolidan los informes requeridos por las entidades de control
</t>
  </si>
  <si>
    <t>Dos (2) sesiones de Comité Institucional de Control Interno</t>
  </si>
  <si>
    <t>Conjuntamente con la Dirección convocar a Comité de Control Interno, como mínimo dos (2) veces al año.</t>
  </si>
  <si>
    <t>Actas de Comité.</t>
  </si>
  <si>
    <t>2 Comités realizados</t>
  </si>
  <si>
    <t>Semestral</t>
  </si>
  <si>
    <t>El Comité de Control Interno se llevó a cabo el 16 de abril de 2020</t>
  </si>
  <si>
    <t>Contratar a la Red Publica y Privada  para  garantizar la Prestacion de Servicios a la  población a cargo del departamento, según normatividad de contratacion y normatividad en salud</t>
  </si>
  <si>
    <t>Calcular el numero de   contratos requeridos a la Población a cargo del Dpto.</t>
  </si>
  <si>
    <t>Servicios desalud requeridos por la población a cargo del Dpto, se reconocieron por Resolución</t>
  </si>
  <si>
    <t>Auditar la facturación generada por  atención a población a cargo del departamento,, generar el informe respectivo de auditoria y glosas   para reconocimiento y pago orportuno de acuerdo a los recursos asignados por MINSALUD</t>
  </si>
  <si>
    <t>Medir  el Numero de facturas auditadas  / radicadas en la vigencia   x 100 (software DKD)</t>
  </si>
  <si>
    <t>Numero de respuesta a solicitudes de servicios de salud / número de solicitudes (sotfwarw DKD)</t>
  </si>
  <si>
    <t>Medir el   Numero de facturas pagadas en el trimestre/ Numero de Facturas  avaladas para pago de servicios de cobros y recobrados por las EPSS en el trimestre x 100 (por recobros)</t>
  </si>
  <si>
    <t>Número de Resoluciones reportadas / Número de Resoluciones programadas</t>
  </si>
  <si>
    <t>No se realizó, debido a que MINSALUD aplazó la fecha de reporte por la pandemia COVID 19, queda programada para el siguiente trimestre</t>
  </si>
  <si>
    <t>Realizar Monitoreo y seguimiento a través de visitas de auditoría de calidad  a la Red  Contratada para la prestacion de  servicios de salud de la Población a cargo del Dpto.</t>
  </si>
  <si>
    <t>0</t>
  </si>
  <si>
    <t>No se programaron visitas, por no tener red contratada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</si>
</sst>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 #,##0.00_-;\-&quot;$&quot;\ * #,##0.00_-;_-&quot;$&quot;\ * &quot;-&quot;??_-;_-@_-"/>
    <numFmt numFmtId="43" formatCode="_-* #,##0.00_-;\-* #,##0.00_-;_-* &quot;-&quot;??_-;_-@_-"/>
    <numFmt numFmtId="164" formatCode="_(* #,##0.00_);_(* \(#,##0.00\);_(* &quot;-&quot;??_);_(@_)"/>
    <numFmt numFmtId="165" formatCode="dd/mm/yyyy;@"/>
    <numFmt numFmtId="166" formatCode="0.0"/>
    <numFmt numFmtId="167" formatCode="&quot;$&quot;\ #,##0"/>
    <numFmt numFmtId="168" formatCode="0.0%"/>
    <numFmt numFmtId="169" formatCode="_(&quot;$&quot;\ * #,##0.00_);_(&quot;$&quot;\ * \(#,##0.00\);_(&quot;$&quot;\ * &quot;-&quot;??_);_(@_)"/>
  </numFmts>
  <fonts count="54" x14ac:knownFonts="1">
    <font>
      <sz val="11"/>
      <color theme="1"/>
      <name val="Calibri"/>
      <family val="2"/>
      <scheme val="minor"/>
    </font>
    <font>
      <sz val="11"/>
      <name val="Arial"/>
      <family val="2"/>
    </font>
    <font>
      <b/>
      <sz val="11"/>
      <name val="Arial"/>
      <family val="2"/>
    </font>
    <font>
      <sz val="10"/>
      <name val="Arial"/>
      <family val="2"/>
    </font>
    <font>
      <sz val="11"/>
      <color theme="1"/>
      <name val="Calibri"/>
      <family val="2"/>
      <scheme val="minor"/>
    </font>
    <font>
      <b/>
      <sz val="28"/>
      <name val="Arial"/>
      <family val="2"/>
    </font>
    <font>
      <sz val="11"/>
      <color theme="1"/>
      <name val="Arial"/>
      <family val="2"/>
    </font>
    <font>
      <b/>
      <sz val="11"/>
      <color theme="1"/>
      <name val="Calibri"/>
      <family val="2"/>
      <scheme val="minor"/>
    </font>
    <font>
      <b/>
      <sz val="14"/>
      <name val="Arial"/>
      <family val="2"/>
    </font>
    <font>
      <b/>
      <u/>
      <sz val="14"/>
      <name val="Arial"/>
      <family val="2"/>
    </font>
    <font>
      <sz val="10"/>
      <color indexed="81"/>
      <name val="Tahoma"/>
      <family val="2"/>
    </font>
    <font>
      <sz val="9"/>
      <name val="Arial"/>
      <family val="2"/>
    </font>
    <font>
      <sz val="12"/>
      <name val="Arial"/>
      <family val="2"/>
    </font>
    <font>
      <b/>
      <sz val="11"/>
      <color theme="1"/>
      <name val="Arial"/>
      <family val="2"/>
    </font>
    <font>
      <sz val="11"/>
      <color indexed="8"/>
      <name val="Arial"/>
      <family val="2"/>
    </font>
    <font>
      <sz val="10"/>
      <name val="Calibri"/>
      <family val="2"/>
      <scheme val="minor"/>
    </font>
    <font>
      <sz val="11"/>
      <name val="Calibri"/>
      <family val="2"/>
      <scheme val="minor"/>
    </font>
    <font>
      <sz val="11"/>
      <color rgb="FF000000"/>
      <name val="Arial"/>
      <family val="2"/>
    </font>
    <font>
      <sz val="11"/>
      <color rgb="FFFF0000"/>
      <name val="Arial"/>
      <family val="2"/>
    </font>
    <font>
      <b/>
      <sz val="14"/>
      <color theme="1"/>
      <name val="Arial"/>
      <family val="2"/>
    </font>
    <font>
      <b/>
      <u/>
      <sz val="14"/>
      <color theme="1"/>
      <name val="Arial"/>
      <family val="2"/>
    </font>
    <font>
      <b/>
      <sz val="22"/>
      <color theme="1"/>
      <name val="Arial"/>
      <family val="2"/>
    </font>
    <font>
      <b/>
      <sz val="18"/>
      <color theme="1"/>
      <name val="Arial"/>
      <family val="2"/>
    </font>
    <font>
      <b/>
      <u/>
      <sz val="18"/>
      <color rgb="FFC00000"/>
      <name val="Arial"/>
      <family val="2"/>
    </font>
    <font>
      <b/>
      <sz val="12"/>
      <color theme="1"/>
      <name val="Arial"/>
      <family val="2"/>
    </font>
    <font>
      <sz val="12"/>
      <color theme="1"/>
      <name val="Arial"/>
      <family val="2"/>
    </font>
    <font>
      <b/>
      <sz val="12"/>
      <name val="Arial"/>
      <family val="2"/>
    </font>
    <font>
      <b/>
      <sz val="10"/>
      <color indexed="8"/>
      <name val="Arial"/>
      <family val="2"/>
    </font>
    <font>
      <sz val="10"/>
      <color indexed="8"/>
      <name val="Arial Narrow"/>
      <family val="2"/>
    </font>
    <font>
      <b/>
      <sz val="20"/>
      <color indexed="21"/>
      <name val="Arial Narrow"/>
      <family val="2"/>
    </font>
    <font>
      <b/>
      <sz val="12"/>
      <color indexed="8"/>
      <name val="Arial Narrow"/>
      <family val="2"/>
    </font>
    <font>
      <b/>
      <sz val="12"/>
      <color indexed="8"/>
      <name val="Arial"/>
      <family val="2"/>
    </font>
    <font>
      <b/>
      <sz val="9"/>
      <name val="Arial"/>
      <family val="2"/>
    </font>
    <font>
      <sz val="9"/>
      <color rgb="FF000000"/>
      <name val="Arial"/>
      <family val="2"/>
    </font>
    <font>
      <sz val="9"/>
      <color rgb="FFFF0000"/>
      <name val="Arial"/>
      <family val="2"/>
    </font>
    <font>
      <sz val="12"/>
      <color indexed="81"/>
      <name val="Tahoma"/>
      <family val="2"/>
    </font>
    <font>
      <sz val="9"/>
      <color indexed="81"/>
      <name val="Tahoma"/>
      <family val="2"/>
    </font>
    <font>
      <b/>
      <u/>
      <sz val="18"/>
      <color theme="5"/>
      <name val="Arial"/>
      <family val="2"/>
    </font>
    <font>
      <sz val="12"/>
      <color rgb="FF000000"/>
      <name val="Arial"/>
      <family val="2"/>
    </font>
    <font>
      <b/>
      <u/>
      <sz val="18"/>
      <color theme="6" tint="-0.499984740745262"/>
      <name val="Arial"/>
      <family val="2"/>
    </font>
    <font>
      <b/>
      <u/>
      <sz val="18"/>
      <color theme="8" tint="-0.249977111117893"/>
      <name val="Arial"/>
      <family val="2"/>
    </font>
    <font>
      <sz val="12"/>
      <color rgb="FF222222"/>
      <name val="Arial"/>
      <family val="2"/>
    </font>
    <font>
      <sz val="10"/>
      <color theme="1"/>
      <name val="Arial"/>
      <family val="2"/>
    </font>
    <font>
      <sz val="10"/>
      <color theme="1"/>
      <name val="Calibri"/>
      <family val="2"/>
      <scheme val="minor"/>
    </font>
    <font>
      <sz val="11"/>
      <name val="Calibri"/>
      <family val="2"/>
    </font>
    <font>
      <sz val="10"/>
      <name val="Calibri"/>
      <family val="2"/>
    </font>
    <font>
      <b/>
      <u/>
      <sz val="11"/>
      <color theme="1"/>
      <name val="Arial"/>
      <family val="2"/>
    </font>
    <font>
      <b/>
      <sz val="11"/>
      <color rgb="FFFF0000"/>
      <name val="Arial"/>
      <family val="2"/>
    </font>
    <font>
      <b/>
      <sz val="10"/>
      <color theme="1"/>
      <name val="Arial"/>
      <family val="2"/>
    </font>
    <font>
      <b/>
      <sz val="10"/>
      <name val="Arial"/>
      <family val="2"/>
    </font>
    <font>
      <sz val="11"/>
      <color indexed="63"/>
      <name val="Arial"/>
      <family val="2"/>
    </font>
    <font>
      <sz val="9"/>
      <name val="Arial Narrow"/>
      <family val="2"/>
    </font>
    <font>
      <sz val="11"/>
      <name val="Arial Narrow"/>
      <family val="2"/>
    </font>
    <font>
      <sz val="10"/>
      <color indexed="8"/>
      <name val="Arial"/>
      <family val="2"/>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7"/>
        <bgColor indexed="64"/>
      </patternFill>
    </fill>
    <fill>
      <patternFill patternType="solid">
        <fgColor rgb="FF92D05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9"/>
        <bgColor indexed="64"/>
      </patternFill>
    </fill>
  </fills>
  <borders count="4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medium">
        <color auto="1"/>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right/>
      <top style="thin">
        <color auto="1"/>
      </top>
      <bottom/>
      <diagonal/>
    </border>
    <border>
      <left style="thin">
        <color auto="1"/>
      </left>
      <right style="medium">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style="medium">
        <color auto="1"/>
      </left>
      <right style="thin">
        <color auto="1"/>
      </right>
      <top style="thin">
        <color auto="1"/>
      </top>
      <bottom/>
      <diagonal/>
    </border>
    <border>
      <left style="thin">
        <color auto="1"/>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auto="1"/>
      </left>
      <right style="thin">
        <color auto="1"/>
      </right>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9">
    <xf numFmtId="0" fontId="0" fillId="0" borderId="0"/>
    <xf numFmtId="0" fontId="3" fillId="0" borderId="0"/>
    <xf numFmtId="0" fontId="4" fillId="0" borderId="0"/>
    <xf numFmtId="9" fontId="4" fillId="0" borderId="0" applyFont="0" applyFill="0" applyBorder="0" applyAlignment="0" applyProtection="0"/>
    <xf numFmtId="0" fontId="3" fillId="0" borderId="0"/>
    <xf numFmtId="16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cellStyleXfs>
  <cellXfs count="484">
    <xf numFmtId="0" fontId="0" fillId="0" borderId="0" xfId="0"/>
    <xf numFmtId="0" fontId="0" fillId="0" borderId="0" xfId="0" applyAlignment="1" applyProtection="1">
      <alignment wrapText="1"/>
      <protection locked="0"/>
    </xf>
    <xf numFmtId="0" fontId="5" fillId="2" borderId="0" xfId="0" applyFont="1" applyFill="1" applyBorder="1" applyAlignment="1" applyProtection="1">
      <alignment vertical="center" wrapText="1"/>
      <protection locked="0"/>
    </xf>
    <xf numFmtId="49" fontId="5" fillId="2" borderId="0" xfId="0" applyNumberFormat="1" applyFont="1" applyFill="1" applyBorder="1" applyAlignment="1" applyProtection="1">
      <alignment vertical="center" wrapText="1"/>
      <protection locked="0"/>
    </xf>
    <xf numFmtId="0" fontId="0" fillId="2" borderId="0" xfId="0" applyFill="1" applyAlignment="1" applyProtection="1">
      <alignment vertical="center" wrapText="1"/>
      <protection locked="0"/>
    </xf>
    <xf numFmtId="49" fontId="0" fillId="0" borderId="0" xfId="0" applyNumberFormat="1" applyAlignment="1" applyProtection="1">
      <alignment wrapText="1"/>
      <protection locked="0"/>
    </xf>
    <xf numFmtId="0" fontId="7" fillId="0" borderId="0" xfId="0" applyFont="1" applyAlignment="1" applyProtection="1">
      <alignment wrapText="1"/>
      <protection locked="0"/>
    </xf>
    <xf numFmtId="0" fontId="0" fillId="0" borderId="0" xfId="0" applyAlignment="1" applyProtection="1">
      <alignment wrapText="1"/>
    </xf>
    <xf numFmtId="0" fontId="1" fillId="2" borderId="1" xfId="0" applyFont="1" applyFill="1" applyBorder="1" applyAlignment="1" applyProtection="1">
      <alignment horizontal="left" vertical="center" wrapText="1"/>
      <protection locked="0"/>
    </xf>
    <xf numFmtId="0" fontId="2" fillId="3" borderId="25" xfId="0" applyFont="1" applyFill="1" applyBorder="1" applyAlignment="1" applyProtection="1">
      <alignment horizontal="center" vertical="center" wrapText="1"/>
    </xf>
    <xf numFmtId="49" fontId="2" fillId="3" borderId="26" xfId="0" applyNumberFormat="1" applyFont="1" applyFill="1" applyBorder="1" applyAlignment="1" applyProtection="1">
      <alignment horizontal="center" vertical="center" wrapText="1"/>
    </xf>
    <xf numFmtId="0" fontId="2" fillId="3" borderId="5" xfId="0" applyFont="1" applyFill="1" applyBorder="1" applyAlignment="1" applyProtection="1">
      <alignment vertical="center" wrapText="1"/>
    </xf>
    <xf numFmtId="0" fontId="2" fillId="6" borderId="27" xfId="0" applyFont="1" applyFill="1" applyBorder="1" applyAlignment="1" applyProtection="1">
      <alignment horizontal="center" vertical="center" wrapText="1"/>
    </xf>
    <xf numFmtId="49" fontId="2" fillId="6" borderId="5" xfId="0" applyNumberFormat="1" applyFont="1" applyFill="1" applyBorder="1" applyAlignment="1" applyProtection="1">
      <alignment horizontal="center" vertical="center" wrapText="1"/>
    </xf>
    <xf numFmtId="0" fontId="2" fillId="6" borderId="5" xfId="0" applyFont="1" applyFill="1" applyBorder="1" applyAlignment="1" applyProtection="1">
      <alignment vertical="center" wrapText="1"/>
    </xf>
    <xf numFmtId="0" fontId="2" fillId="4" borderId="25" xfId="0" applyFont="1" applyFill="1" applyBorder="1" applyAlignment="1" applyProtection="1">
      <alignment horizontal="center" vertical="center" wrapText="1"/>
    </xf>
    <xf numFmtId="49" fontId="2" fillId="4" borderId="26" xfId="0" applyNumberFormat="1" applyFont="1" applyFill="1" applyBorder="1" applyAlignment="1" applyProtection="1">
      <alignment horizontal="center" vertical="center" wrapText="1"/>
    </xf>
    <xf numFmtId="0" fontId="2" fillId="4" borderId="5" xfId="0" applyFont="1" applyFill="1" applyBorder="1" applyAlignment="1" applyProtection="1">
      <alignment vertical="center" wrapText="1"/>
    </xf>
    <xf numFmtId="0" fontId="2" fillId="7" borderId="25" xfId="0" applyFont="1" applyFill="1" applyBorder="1" applyAlignment="1" applyProtection="1">
      <alignment horizontal="center" vertical="center" wrapText="1"/>
    </xf>
    <xf numFmtId="49" fontId="2" fillId="7" borderId="26" xfId="0" applyNumberFormat="1" applyFont="1" applyFill="1" applyBorder="1" applyAlignment="1" applyProtection="1">
      <alignment horizontal="center" vertical="center" wrapText="1"/>
    </xf>
    <xf numFmtId="0" fontId="2" fillId="7" borderId="5" xfId="0" applyFont="1" applyFill="1" applyBorder="1" applyAlignment="1" applyProtection="1">
      <alignment vertical="center" wrapText="1"/>
    </xf>
    <xf numFmtId="0" fontId="2" fillId="5" borderId="24" xfId="0" applyFont="1" applyFill="1" applyBorder="1" applyAlignment="1" applyProtection="1">
      <alignment horizontal="center" vertical="center" wrapText="1"/>
    </xf>
    <xf numFmtId="0" fontId="2" fillId="5" borderId="15" xfId="0" applyFont="1" applyFill="1" applyBorder="1" applyAlignment="1" applyProtection="1">
      <alignment horizontal="center" vertical="center" wrapText="1"/>
    </xf>
    <xf numFmtId="0" fontId="6" fillId="0" borderId="0" xfId="0" applyFont="1" applyAlignment="1" applyProtection="1">
      <alignment wrapText="1"/>
    </xf>
    <xf numFmtId="49" fontId="6" fillId="2" borderId="1" xfId="0" applyNumberFormat="1" applyFont="1" applyFill="1" applyBorder="1" applyAlignment="1" applyProtection="1">
      <alignment vertical="center" wrapText="1"/>
      <protection locked="0"/>
    </xf>
    <xf numFmtId="9" fontId="1" fillId="2" borderId="1" xfId="0" applyNumberFormat="1" applyFont="1" applyFill="1" applyBorder="1" applyAlignment="1" applyProtection="1">
      <alignment vertical="center" wrapText="1"/>
    </xf>
    <xf numFmtId="1" fontId="1" fillId="2" borderId="8" xfId="0" applyNumberFormat="1" applyFont="1" applyFill="1" applyBorder="1" applyAlignment="1" applyProtection="1">
      <alignment horizontal="center" vertical="center" wrapText="1"/>
      <protection locked="0"/>
    </xf>
    <xf numFmtId="9" fontId="13" fillId="2" borderId="1" xfId="0" applyNumberFormat="1" applyFont="1" applyFill="1" applyBorder="1" applyAlignment="1" applyProtection="1">
      <alignment horizontal="center" vertical="center" wrapText="1"/>
    </xf>
    <xf numFmtId="49" fontId="6" fillId="2" borderId="1" xfId="0" applyNumberFormat="1" applyFont="1" applyFill="1" applyBorder="1" applyAlignment="1" applyProtection="1">
      <alignment wrapText="1"/>
      <protection locked="0"/>
    </xf>
    <xf numFmtId="0" fontId="3"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NumberFormat="1" applyFont="1" applyFill="1" applyBorder="1" applyAlignment="1">
      <alignment vertical="center" wrapText="1"/>
    </xf>
    <xf numFmtId="49" fontId="6" fillId="2" borderId="1" xfId="0" applyNumberFormat="1" applyFont="1" applyFill="1" applyBorder="1" applyAlignment="1">
      <alignment horizontal="center" vertical="center" wrapText="1"/>
    </xf>
    <xf numFmtId="0" fontId="6" fillId="2" borderId="1" xfId="0" applyNumberFormat="1" applyFont="1" applyFill="1" applyBorder="1" applyAlignment="1" applyProtection="1">
      <alignment horizontal="center" vertical="center" wrapText="1"/>
      <protection locked="0"/>
    </xf>
    <xf numFmtId="0" fontId="1" fillId="8" borderId="1" xfId="1" applyFont="1" applyFill="1" applyBorder="1" applyAlignment="1">
      <alignment horizontal="center" vertical="center" wrapText="1"/>
    </xf>
    <xf numFmtId="9" fontId="1" fillId="2" borderId="1" xfId="3" applyFont="1" applyFill="1" applyBorder="1" applyAlignment="1" applyProtection="1">
      <alignment vertical="center" wrapText="1"/>
    </xf>
    <xf numFmtId="0" fontId="1" fillId="2" borderId="1" xfId="0" applyFont="1" applyFill="1" applyBorder="1" applyAlignment="1" applyProtection="1">
      <alignment wrapText="1"/>
      <protection locked="0"/>
    </xf>
    <xf numFmtId="0" fontId="1" fillId="2" borderId="8" xfId="0" applyFont="1" applyFill="1" applyBorder="1" applyAlignment="1">
      <alignment horizontal="center" vertical="center" wrapText="1"/>
    </xf>
    <xf numFmtId="9" fontId="1" fillId="2" borderId="1" xfId="3" applyFont="1" applyFill="1" applyBorder="1" applyAlignment="1">
      <alignment horizontal="center" vertical="center" wrapText="1"/>
    </xf>
    <xf numFmtId="0" fontId="0" fillId="2" borderId="0" xfId="0" applyFill="1"/>
    <xf numFmtId="0" fontId="24" fillId="11" borderId="1"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justify" vertical="center" wrapText="1"/>
    </xf>
    <xf numFmtId="0" fontId="25" fillId="2" borderId="5"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0" fillId="0" borderId="0" xfId="0" applyFill="1" applyBorder="1" applyAlignment="1">
      <alignment horizontal="left" vertical="top"/>
    </xf>
    <xf numFmtId="0" fontId="26" fillId="0" borderId="26" xfId="0" applyFont="1" applyBorder="1" applyAlignment="1" applyProtection="1">
      <alignment horizontal="center" vertical="center" wrapText="1"/>
    </xf>
    <xf numFmtId="0" fontId="26" fillId="0" borderId="0" xfId="0" applyFont="1" applyBorder="1" applyAlignment="1" applyProtection="1">
      <alignment horizontal="center" vertical="center" wrapText="1"/>
    </xf>
    <xf numFmtId="0" fontId="0" fillId="0" borderId="0" xfId="0" applyProtection="1"/>
    <xf numFmtId="0" fontId="28" fillId="0" borderId="26" xfId="0" applyFont="1" applyBorder="1" applyAlignment="1" applyProtection="1">
      <alignment horizontal="justify" vertical="top" wrapText="1"/>
    </xf>
    <xf numFmtId="0" fontId="29" fillId="0" borderId="0" xfId="0" applyFont="1" applyBorder="1" applyAlignment="1" applyProtection="1">
      <alignment horizontal="center" vertical="center" wrapText="1"/>
    </xf>
    <xf numFmtId="0" fontId="0" fillId="0" borderId="0" xfId="0" applyBorder="1"/>
    <xf numFmtId="0" fontId="27" fillId="0" borderId="0" xfId="0" applyFont="1" applyFill="1" applyBorder="1" applyAlignment="1" applyProtection="1">
      <alignment horizontal="center" vertical="center" wrapText="1"/>
      <protection locked="0"/>
    </xf>
    <xf numFmtId="0" fontId="27" fillId="0" borderId="0" xfId="0" applyFont="1" applyBorder="1" applyAlignment="1" applyProtection="1">
      <alignment horizontal="left" vertical="center" wrapText="1"/>
    </xf>
    <xf numFmtId="0" fontId="27" fillId="0" borderId="1" xfId="0" applyFont="1" applyFill="1" applyBorder="1" applyAlignment="1" applyProtection="1">
      <alignment horizontal="center" vertical="center" wrapText="1"/>
    </xf>
    <xf numFmtId="0" fontId="30" fillId="0" borderId="26" xfId="0" applyFont="1" applyBorder="1" applyAlignment="1" applyProtection="1">
      <alignment horizontal="justify" vertical="top" wrapText="1"/>
    </xf>
    <xf numFmtId="0" fontId="31" fillId="12" borderId="0"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0" fontId="0" fillId="0" borderId="0" xfId="0" applyFill="1" applyBorder="1"/>
    <xf numFmtId="0" fontId="0" fillId="0" borderId="0" xfId="0" applyBorder="1" applyAlignment="1" applyProtection="1">
      <alignment horizontal="center"/>
    </xf>
    <xf numFmtId="0" fontId="27" fillId="0" borderId="0" xfId="0" applyFont="1" applyFill="1" applyBorder="1" applyAlignment="1" applyProtection="1">
      <alignment horizontal="center" vertical="center" wrapText="1"/>
    </xf>
    <xf numFmtId="0" fontId="27" fillId="12" borderId="0" xfId="0" applyFont="1" applyFill="1" applyBorder="1" applyAlignment="1" applyProtection="1">
      <alignment horizontal="center" vertical="center" wrapText="1"/>
    </xf>
    <xf numFmtId="0" fontId="32" fillId="0" borderId="39"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39" xfId="0" applyFont="1" applyFill="1" applyBorder="1" applyAlignment="1">
      <alignment horizontal="left" vertical="top" wrapText="1"/>
    </xf>
    <xf numFmtId="0" fontId="11" fillId="0" borderId="39" xfId="0" applyFont="1" applyFill="1" applyBorder="1" applyAlignment="1">
      <alignment horizontal="left" vertical="center" wrapText="1"/>
    </xf>
    <xf numFmtId="165" fontId="33" fillId="0" borderId="39" xfId="0" applyNumberFormat="1" applyFont="1" applyFill="1" applyBorder="1" applyAlignment="1">
      <alignment horizontal="right" vertical="center" wrapText="1" indent="1"/>
    </xf>
    <xf numFmtId="0" fontId="34" fillId="0" borderId="39" xfId="0" applyFont="1" applyFill="1" applyBorder="1" applyAlignment="1">
      <alignment horizontal="left" vertical="top" wrapText="1"/>
    </xf>
    <xf numFmtId="0" fontId="19" fillId="2" borderId="0" xfId="0" applyFont="1" applyFill="1" applyAlignment="1"/>
    <xf numFmtId="0" fontId="25" fillId="0" borderId="5" xfId="0" applyFont="1" applyFill="1" applyBorder="1" applyAlignment="1">
      <alignment horizontal="center" vertical="center" wrapText="1"/>
    </xf>
    <xf numFmtId="0" fontId="38" fillId="0" borderId="1" xfId="0" applyFont="1" applyFill="1" applyBorder="1" applyAlignment="1">
      <alignment vertical="center" wrapText="1"/>
    </xf>
    <xf numFmtId="0" fontId="0" fillId="2" borderId="0" xfId="0" applyFill="1" applyAlignment="1">
      <alignment horizontal="center"/>
    </xf>
    <xf numFmtId="0" fontId="25" fillId="2" borderId="1" xfId="0" applyFont="1" applyFill="1" applyBorder="1" applyAlignment="1">
      <alignment vertical="center" wrapText="1"/>
    </xf>
    <xf numFmtId="1" fontId="1" fillId="2" borderId="1" xfId="0" applyNumberFormat="1" applyFont="1" applyFill="1" applyBorder="1" applyAlignment="1" applyProtection="1">
      <alignment wrapText="1"/>
      <protection locked="0"/>
    </xf>
    <xf numFmtId="9" fontId="2" fillId="2" borderId="34" xfId="3" applyFont="1" applyFill="1" applyBorder="1" applyAlignment="1" applyProtection="1">
      <alignment horizontal="center" vertical="center" wrapText="1"/>
    </xf>
    <xf numFmtId="0" fontId="0" fillId="2" borderId="35" xfId="0" applyFill="1" applyBorder="1" applyAlignment="1" applyProtection="1">
      <alignment wrapText="1"/>
      <protection locked="0"/>
    </xf>
    <xf numFmtId="49" fontId="0" fillId="2" borderId="31" xfId="0" applyNumberFormat="1" applyFill="1" applyBorder="1" applyAlignment="1" applyProtection="1">
      <alignment wrapText="1"/>
      <protection locked="0"/>
    </xf>
    <xf numFmtId="0" fontId="0" fillId="2" borderId="31" xfId="0" applyFill="1" applyBorder="1" applyAlignment="1" applyProtection="1">
      <alignment wrapText="1"/>
      <protection locked="0"/>
    </xf>
    <xf numFmtId="0" fontId="0" fillId="2" borderId="0" xfId="0" applyFill="1" applyAlignment="1" applyProtection="1">
      <alignment wrapText="1"/>
      <protection locked="0"/>
    </xf>
    <xf numFmtId="1" fontId="1" fillId="2" borderId="1" xfId="0" applyNumberFormat="1" applyFont="1" applyFill="1" applyBorder="1" applyAlignment="1" applyProtection="1">
      <alignment horizontal="center" vertical="center" wrapText="1"/>
    </xf>
    <xf numFmtId="9" fontId="2" fillId="2" borderId="11" xfId="3" applyFont="1" applyFill="1" applyBorder="1" applyAlignment="1" applyProtection="1">
      <alignment horizontal="center" vertical="center" wrapText="1"/>
    </xf>
    <xf numFmtId="0" fontId="0" fillId="2" borderId="14" xfId="0" applyFill="1" applyBorder="1" applyAlignment="1" applyProtection="1">
      <alignment wrapText="1"/>
      <protection locked="0"/>
    </xf>
    <xf numFmtId="49" fontId="0" fillId="2" borderId="1" xfId="0" applyNumberFormat="1" applyFill="1" applyBorder="1" applyAlignment="1" applyProtection="1">
      <alignment wrapText="1"/>
      <protection locked="0"/>
    </xf>
    <xf numFmtId="0" fontId="0" fillId="2" borderId="1" xfId="0" applyFill="1" applyBorder="1" applyAlignment="1" applyProtection="1">
      <alignment wrapText="1"/>
      <protection locked="0"/>
    </xf>
    <xf numFmtId="1" fontId="0" fillId="2" borderId="1" xfId="0" applyNumberFormat="1" applyFill="1" applyBorder="1" applyAlignment="1">
      <alignment horizontal="center" vertical="center" wrapText="1"/>
    </xf>
    <xf numFmtId="0" fontId="0" fillId="2" borderId="1" xfId="0" applyFill="1" applyBorder="1" applyAlignment="1">
      <alignment horizontal="center" vertical="center" wrapText="1"/>
    </xf>
    <xf numFmtId="3" fontId="0" fillId="2" borderId="1" xfId="0" applyNumberFormat="1" applyFill="1" applyBorder="1" applyAlignment="1" applyProtection="1">
      <alignment horizontal="center" vertical="center" wrapText="1"/>
      <protection locked="0"/>
    </xf>
    <xf numFmtId="164" fontId="0" fillId="2" borderId="1" xfId="5" applyFont="1"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0" fontId="3" fillId="2" borderId="1" xfId="0" applyNumberFormat="1" applyFont="1" applyFill="1" applyBorder="1" applyAlignment="1">
      <alignment vertical="center" wrapText="1"/>
    </xf>
    <xf numFmtId="1" fontId="0" fillId="2" borderId="1" xfId="0" applyNumberFormat="1" applyFont="1" applyFill="1" applyBorder="1" applyAlignment="1" applyProtection="1">
      <alignment horizontal="center" vertical="center" wrapText="1"/>
      <protection locked="0"/>
    </xf>
    <xf numFmtId="0" fontId="0" fillId="2" borderId="1" xfId="0" applyFont="1" applyFill="1" applyBorder="1" applyAlignment="1">
      <alignment horizontal="center" vertical="center" wrapText="1"/>
    </xf>
    <xf numFmtId="0" fontId="1" fillId="2" borderId="1" xfId="0" applyFont="1" applyFill="1" applyBorder="1" applyAlignment="1">
      <alignment vertical="top" wrapText="1"/>
    </xf>
    <xf numFmtId="0" fontId="18" fillId="2" borderId="1" xfId="0" applyFont="1" applyFill="1" applyBorder="1" applyAlignment="1" applyProtection="1">
      <alignment wrapText="1"/>
      <protection locked="0"/>
    </xf>
    <xf numFmtId="0" fontId="1" fillId="2" borderId="31" xfId="0" applyFont="1" applyFill="1" applyBorder="1" applyAlignment="1">
      <alignment horizontal="justify" vertical="center" wrapText="1"/>
    </xf>
    <xf numFmtId="0" fontId="1" fillId="2" borderId="31" xfId="0" applyFont="1" applyFill="1" applyBorder="1" applyAlignment="1" applyProtection="1">
      <alignment horizontal="center" vertical="center" wrapText="1"/>
      <protection locked="0"/>
    </xf>
    <xf numFmtId="0" fontId="1" fillId="2" borderId="1" xfId="2" applyNumberFormat="1" applyFont="1" applyFill="1" applyBorder="1" applyAlignment="1">
      <alignment horizontal="center" vertical="center" wrapText="1"/>
    </xf>
    <xf numFmtId="0" fontId="1" fillId="2" borderId="1" xfId="2" applyNumberFormat="1" applyFont="1" applyFill="1" applyBorder="1" applyAlignment="1">
      <alignment vertical="center" wrapText="1"/>
    </xf>
    <xf numFmtId="0" fontId="1" fillId="2" borderId="1" xfId="0" applyFont="1" applyFill="1" applyBorder="1" applyAlignment="1">
      <alignment horizontal="justify" vertical="center" wrapText="1"/>
    </xf>
    <xf numFmtId="0" fontId="6" fillId="2" borderId="1" xfId="0" applyFont="1" applyFill="1" applyBorder="1" applyAlignment="1">
      <alignment vertical="center" wrapText="1"/>
    </xf>
    <xf numFmtId="0" fontId="1" fillId="2" borderId="1" xfId="0" applyNumberFormat="1" applyFont="1" applyFill="1" applyBorder="1" applyAlignment="1">
      <alignment horizontal="center" vertical="center" wrapText="1"/>
    </xf>
    <xf numFmtId="0" fontId="1" fillId="2" borderId="1" xfId="0" applyFont="1" applyFill="1" applyBorder="1" applyAlignment="1">
      <alignment vertical="center" wrapText="1"/>
    </xf>
    <xf numFmtId="0" fontId="3" fillId="2" borderId="32" xfId="0" applyFont="1" applyFill="1" applyBorder="1" applyAlignment="1">
      <alignment horizontal="center" vertical="center" wrapText="1"/>
    </xf>
    <xf numFmtId="0" fontId="3" fillId="2" borderId="1" xfId="0" applyFont="1" applyFill="1" applyBorder="1" applyAlignment="1" applyProtection="1">
      <alignment horizontal="center" vertical="center" wrapText="1"/>
    </xf>
    <xf numFmtId="3" fontId="3" fillId="2" borderId="1" xfId="2" applyNumberFormat="1" applyFont="1" applyFill="1" applyBorder="1" applyAlignment="1" applyProtection="1">
      <alignment horizontal="center" vertical="center" wrapText="1"/>
    </xf>
    <xf numFmtId="0" fontId="1" fillId="2" borderId="1" xfId="0" applyFont="1" applyFill="1" applyBorder="1" applyAlignment="1" applyProtection="1">
      <alignment horizontal="justify" vertical="center" wrapText="1"/>
      <protection locked="0"/>
    </xf>
    <xf numFmtId="0" fontId="6" fillId="2" borderId="0" xfId="0" applyNumberFormat="1" applyFont="1" applyFill="1" applyAlignment="1" applyProtection="1">
      <alignment horizontal="center" vertical="center" wrapText="1"/>
      <protection locked="0"/>
    </xf>
    <xf numFmtId="1" fontId="0" fillId="2" borderId="1" xfId="0" applyNumberFormat="1" applyFill="1" applyBorder="1" applyAlignment="1">
      <alignment horizontal="center" vertical="center"/>
    </xf>
    <xf numFmtId="166" fontId="1" fillId="2" borderId="1" xfId="0" applyNumberFormat="1" applyFont="1" applyFill="1" applyBorder="1" applyAlignment="1" applyProtection="1">
      <alignment horizontal="center" vertical="center" wrapText="1"/>
      <protection locked="0"/>
    </xf>
    <xf numFmtId="167" fontId="0" fillId="2" borderId="1" xfId="0" applyNumberForma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29" xfId="0" applyFont="1" applyFill="1" applyBorder="1" applyAlignment="1">
      <alignment horizontal="center" vertical="center" wrapText="1"/>
    </xf>
    <xf numFmtId="168" fontId="1" fillId="2" borderId="1" xfId="0" applyNumberFormat="1" applyFont="1" applyFill="1" applyBorder="1" applyAlignment="1" applyProtection="1">
      <alignment horizontal="center" vertical="center" wrapText="1"/>
    </xf>
    <xf numFmtId="0" fontId="6" fillId="2" borderId="1" xfId="0" applyFont="1" applyFill="1" applyBorder="1" applyAlignment="1" applyProtection="1">
      <alignment vertical="center" wrapText="1"/>
      <protection locked="0"/>
    </xf>
    <xf numFmtId="9" fontId="6" fillId="2" borderId="1" xfId="0" applyNumberFormat="1" applyFont="1" applyFill="1" applyBorder="1" applyAlignment="1" applyProtection="1">
      <alignment horizontal="center" vertical="center" wrapText="1"/>
    </xf>
    <xf numFmtId="0" fontId="43"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9" fontId="2" fillId="2" borderId="1" xfId="0" applyNumberFormat="1" applyFont="1" applyFill="1" applyBorder="1" applyAlignment="1" applyProtection="1">
      <alignment horizontal="center" vertical="center" wrapText="1"/>
    </xf>
    <xf numFmtId="9" fontId="2" fillId="2" borderId="1" xfId="3"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protection locked="0"/>
    </xf>
    <xf numFmtId="1" fontId="1" fillId="2" borderId="1" xfId="0" applyNumberFormat="1" applyFont="1" applyFill="1" applyBorder="1" applyAlignment="1" applyProtection="1">
      <alignment horizontal="center" vertical="center" wrapText="1"/>
      <protection locked="0"/>
    </xf>
    <xf numFmtId="0" fontId="6" fillId="2" borderId="1" xfId="0" applyFont="1" applyFill="1" applyBorder="1" applyAlignment="1" applyProtection="1">
      <alignment wrapText="1"/>
      <protection locked="0"/>
    </xf>
    <xf numFmtId="9" fontId="1" fillId="2" borderId="1" xfId="3" applyFont="1" applyFill="1" applyBorder="1" applyAlignment="1" applyProtection="1">
      <alignment horizontal="center" vertical="center" wrapText="1"/>
    </xf>
    <xf numFmtId="9" fontId="1" fillId="2" borderId="1" xfId="0" applyNumberFormat="1" applyFont="1" applyFill="1" applyBorder="1" applyAlignment="1" applyProtection="1">
      <alignment horizontal="center" vertical="center" wrapText="1"/>
    </xf>
    <xf numFmtId="49" fontId="6" fillId="2" borderId="1" xfId="0" applyNumberFormat="1" applyFont="1" applyFill="1" applyBorder="1" applyAlignment="1" applyProtection="1">
      <alignment horizontal="center" vertical="center" wrapText="1"/>
      <protection locked="0"/>
    </xf>
    <xf numFmtId="10" fontId="1" fillId="2" borderId="1" xfId="0" applyNumberFormat="1"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protection locked="0"/>
    </xf>
    <xf numFmtId="0" fontId="1" fillId="8" borderId="31" xfId="0" applyFont="1" applyFill="1" applyBorder="1" applyAlignment="1">
      <alignment horizontal="center" vertical="center" wrapText="1"/>
    </xf>
    <xf numFmtId="0" fontId="16" fillId="2" borderId="1" xfId="0" applyFont="1" applyFill="1" applyBorder="1" applyAlignment="1">
      <alignment horizontal="center" vertical="center"/>
    </xf>
    <xf numFmtId="0" fontId="1" fillId="8" borderId="1"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2" borderId="1" xfId="0" applyFont="1" applyFill="1" applyBorder="1" applyAlignment="1">
      <alignment horizontal="left" vertical="top" wrapText="1"/>
    </xf>
    <xf numFmtId="0" fontId="1" fillId="2" borderId="1" xfId="4" applyFont="1" applyFill="1" applyBorder="1" applyAlignment="1">
      <alignment horizontal="justify" vertical="center" wrapText="1"/>
    </xf>
    <xf numFmtId="0" fontId="1" fillId="2" borderId="1" xfId="4" applyFont="1" applyFill="1" applyBorder="1" applyAlignment="1">
      <alignment horizontal="left" vertical="center" wrapText="1"/>
    </xf>
    <xf numFmtId="0" fontId="1" fillId="2" borderId="1" xfId="0" applyFont="1" applyFill="1" applyBorder="1" applyAlignment="1">
      <alignment horizontal="justify" vertical="center" wrapText="1" readingOrder="1"/>
    </xf>
    <xf numFmtId="0" fontId="1" fillId="2" borderId="1" xfId="0" applyFont="1" applyFill="1" applyBorder="1" applyAlignment="1">
      <alignment horizontal="left" vertical="center" wrapText="1" readingOrder="1"/>
    </xf>
    <xf numFmtId="0" fontId="1" fillId="2" borderId="1" xfId="4" applyFont="1" applyFill="1" applyBorder="1" applyAlignment="1">
      <alignment horizontal="center" vertical="center" wrapText="1"/>
    </xf>
    <xf numFmtId="0" fontId="1" fillId="8" borderId="9" xfId="1" applyFont="1" applyFill="1" applyBorder="1" applyAlignment="1">
      <alignment vertical="center" wrapText="1"/>
    </xf>
    <xf numFmtId="0" fontId="0" fillId="2" borderId="5" xfId="0" applyFill="1" applyBorder="1" applyAlignment="1" applyProtection="1">
      <alignment wrapText="1"/>
      <protection locked="0"/>
    </xf>
    <xf numFmtId="0" fontId="0" fillId="2" borderId="5" xfId="0" applyFill="1" applyBorder="1" applyAlignment="1" applyProtection="1">
      <alignment horizontal="center" wrapText="1"/>
      <protection locked="0"/>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31" xfId="0" applyFont="1" applyFill="1" applyBorder="1" applyAlignment="1">
      <alignment horizontal="center" vertical="center" wrapText="1"/>
    </xf>
    <xf numFmtId="1" fontId="1" fillId="2" borderId="5" xfId="0" applyNumberFormat="1" applyFont="1" applyFill="1" applyBorder="1" applyAlignment="1">
      <alignment horizontal="center" vertical="center" wrapText="1"/>
    </xf>
    <xf numFmtId="9" fontId="2" fillId="2" borderId="5" xfId="0" applyNumberFormat="1" applyFont="1" applyFill="1" applyBorder="1" applyAlignment="1" applyProtection="1">
      <alignment horizontal="center" vertical="center" wrapText="1"/>
    </xf>
    <xf numFmtId="9" fontId="2" fillId="2" borderId="31" xfId="0" applyNumberFormat="1" applyFont="1" applyFill="1" applyBorder="1" applyAlignment="1" applyProtection="1">
      <alignment horizontal="center" vertical="center" wrapText="1"/>
    </xf>
    <xf numFmtId="0" fontId="6" fillId="8"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6" fillId="2" borderId="5"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9" fontId="2" fillId="2" borderId="5" xfId="3" applyFont="1" applyFill="1" applyBorder="1" applyAlignment="1" applyProtection="1">
      <alignment horizontal="center" vertical="center" wrapText="1"/>
    </xf>
    <xf numFmtId="9" fontId="2" fillId="2" borderId="31" xfId="3" applyFont="1" applyFill="1" applyBorder="1" applyAlignment="1" applyProtection="1">
      <alignment horizontal="center" vertical="center" wrapText="1"/>
    </xf>
    <xf numFmtId="1" fontId="1" fillId="2" borderId="1" xfId="0" applyNumberFormat="1" applyFont="1" applyFill="1" applyBorder="1" applyAlignment="1">
      <alignment horizontal="center" vertical="center" wrapText="1"/>
    </xf>
    <xf numFmtId="1" fontId="6" fillId="2" borderId="1" xfId="0" applyNumberFormat="1" applyFont="1" applyFill="1" applyBorder="1" applyAlignment="1" applyProtection="1">
      <alignment horizontal="center" vertical="center" wrapText="1"/>
      <protection locked="0"/>
    </xf>
    <xf numFmtId="49" fontId="6" fillId="2" borderId="5" xfId="0" applyNumberFormat="1" applyFont="1" applyFill="1" applyBorder="1" applyAlignment="1" applyProtection="1">
      <alignment horizontal="center" vertical="center" wrapText="1"/>
      <protection locked="0"/>
    </xf>
    <xf numFmtId="49" fontId="6" fillId="2" borderId="31" xfId="0"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1" fontId="6" fillId="2" borderId="5" xfId="0" applyNumberFormat="1" applyFont="1" applyFill="1" applyBorder="1" applyAlignment="1" applyProtection="1">
      <alignment horizontal="center" vertical="center" wrapText="1"/>
      <protection locked="0"/>
    </xf>
    <xf numFmtId="1" fontId="6" fillId="2" borderId="31" xfId="0" applyNumberFormat="1" applyFont="1" applyFill="1" applyBorder="1" applyAlignment="1" applyProtection="1">
      <alignment horizontal="center" vertical="center" wrapText="1"/>
      <protection locked="0"/>
    </xf>
    <xf numFmtId="9" fontId="1" fillId="2" borderId="5" xfId="0" applyNumberFormat="1" applyFont="1" applyFill="1" applyBorder="1" applyAlignment="1" applyProtection="1">
      <alignment horizontal="center" vertical="center" wrapText="1"/>
    </xf>
    <xf numFmtId="9" fontId="1" fillId="2" borderId="31" xfId="0" applyNumberFormat="1" applyFont="1" applyFill="1" applyBorder="1" applyAlignment="1" applyProtection="1">
      <alignment horizontal="center" vertical="center" wrapText="1"/>
    </xf>
    <xf numFmtId="0" fontId="1" fillId="2" borderId="14" xfId="0" applyFont="1" applyFill="1" applyBorder="1" applyAlignment="1">
      <alignment horizontal="center" vertical="center" wrapText="1"/>
    </xf>
    <xf numFmtId="0" fontId="6" fillId="2" borderId="1" xfId="0" applyFont="1" applyFill="1" applyBorder="1" applyAlignment="1">
      <alignment horizontal="justify" vertical="center" wrapText="1"/>
    </xf>
    <xf numFmtId="0" fontId="6" fillId="2" borderId="5" xfId="0" applyFont="1" applyFill="1" applyBorder="1" applyAlignment="1">
      <alignment horizontal="center" wrapText="1"/>
    </xf>
    <xf numFmtId="0" fontId="1" fillId="2" borderId="5" xfId="0" applyFont="1" applyFill="1" applyBorder="1" applyAlignment="1">
      <alignment vertical="center" wrapText="1"/>
    </xf>
    <xf numFmtId="0" fontId="1" fillId="2" borderId="5" xfId="0" applyFont="1" applyFill="1" applyBorder="1" applyAlignment="1">
      <alignment horizontal="justify" vertical="center" wrapText="1" readingOrder="1"/>
    </xf>
    <xf numFmtId="0" fontId="1" fillId="2" borderId="31" xfId="0" applyFont="1" applyFill="1" applyBorder="1" applyAlignment="1">
      <alignment horizontal="justify" vertical="center" wrapText="1" readingOrder="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2" fillId="5" borderId="2" xfId="0" applyFont="1" applyFill="1" applyBorder="1" applyAlignment="1" applyProtection="1">
      <alignment horizontal="center" vertical="center" wrapText="1"/>
    </xf>
    <xf numFmtId="0" fontId="2" fillId="5" borderId="24" xfId="0" applyFont="1" applyFill="1" applyBorder="1" applyAlignment="1" applyProtection="1">
      <alignment horizontal="center" vertical="center" wrapText="1"/>
    </xf>
    <xf numFmtId="0" fontId="1" fillId="2" borderId="14"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1" fillId="2" borderId="5" xfId="0" applyFont="1" applyFill="1" applyBorder="1" applyAlignment="1">
      <alignment horizontal="center" vertical="center" wrapText="1" readingOrder="1"/>
    </xf>
    <xf numFmtId="0" fontId="1" fillId="2" borderId="31" xfId="0" applyFont="1" applyFill="1" applyBorder="1" applyAlignment="1">
      <alignment horizontal="center" vertical="center" wrapText="1" readingOrder="1"/>
    </xf>
    <xf numFmtId="9" fontId="1" fillId="2" borderId="5" xfId="0" applyNumberFormat="1" applyFont="1" applyFill="1" applyBorder="1" applyAlignment="1" applyProtection="1">
      <alignment horizontal="center" vertical="center" wrapText="1"/>
    </xf>
    <xf numFmtId="9" fontId="1" fillId="2" borderId="31" xfId="0" applyNumberFormat="1" applyFont="1" applyFill="1" applyBorder="1" applyAlignment="1" applyProtection="1">
      <alignment horizontal="center" vertical="center" wrapText="1"/>
    </xf>
    <xf numFmtId="0" fontId="2" fillId="2" borderId="13" xfId="0" applyFont="1" applyFill="1" applyBorder="1" applyAlignment="1" applyProtection="1">
      <alignment horizontal="left" vertical="justify" wrapText="1"/>
    </xf>
    <xf numFmtId="0" fontId="2" fillId="2" borderId="8" xfId="0" applyFont="1" applyFill="1" applyBorder="1" applyAlignment="1" applyProtection="1">
      <alignment horizontal="left" vertical="justify" wrapText="1"/>
    </xf>
    <xf numFmtId="0" fontId="2" fillId="4" borderId="1" xfId="0" applyFont="1" applyFill="1" applyBorder="1" applyAlignment="1" applyProtection="1">
      <alignment horizontal="center" vertical="center" wrapText="1"/>
    </xf>
    <xf numFmtId="0" fontId="2" fillId="4" borderId="5" xfId="0" applyFont="1" applyFill="1" applyBorder="1" applyAlignment="1" applyProtection="1">
      <alignment horizontal="center" vertical="center" wrapText="1"/>
    </xf>
    <xf numFmtId="0" fontId="2" fillId="4" borderId="11" xfId="0" applyFont="1" applyFill="1" applyBorder="1" applyAlignment="1" applyProtection="1">
      <alignment horizontal="center" vertical="center" wrapText="1"/>
    </xf>
    <xf numFmtId="0" fontId="2" fillId="4" borderId="23" xfId="0" applyFont="1" applyFill="1" applyBorder="1" applyAlignment="1" applyProtection="1">
      <alignment horizontal="center" vertical="center" wrapText="1"/>
    </xf>
    <xf numFmtId="0" fontId="2" fillId="7" borderId="15" xfId="0" applyFont="1" applyFill="1" applyBorder="1" applyAlignment="1" applyProtection="1">
      <alignment horizontal="center" vertical="center" wrapText="1"/>
    </xf>
    <xf numFmtId="0" fontId="2" fillId="7" borderId="17" xfId="0" applyFont="1" applyFill="1" applyBorder="1" applyAlignment="1" applyProtection="1">
      <alignment horizontal="center" vertical="center" wrapText="1"/>
    </xf>
    <xf numFmtId="0" fontId="2" fillId="7" borderId="16" xfId="0" applyFont="1" applyFill="1" applyBorder="1" applyAlignment="1" applyProtection="1">
      <alignment horizontal="center" vertical="center" wrapText="1"/>
    </xf>
    <xf numFmtId="0" fontId="2" fillId="0" borderId="18" xfId="0" applyFont="1" applyFill="1" applyBorder="1" applyAlignment="1" applyProtection="1">
      <alignment horizontal="left" vertical="center" wrapText="1"/>
    </xf>
    <xf numFmtId="0" fontId="2" fillId="0" borderId="9" xfId="0" applyFont="1" applyFill="1" applyBorder="1" applyAlignment="1" applyProtection="1">
      <alignment horizontal="left" vertical="center" wrapText="1"/>
    </xf>
    <xf numFmtId="0" fontId="2" fillId="0" borderId="19"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13"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2" fillId="7" borderId="1" xfId="0" applyFont="1" applyFill="1" applyBorder="1" applyAlignment="1" applyProtection="1">
      <alignment horizontal="center" vertical="center" wrapText="1"/>
    </xf>
    <xf numFmtId="0" fontId="2" fillId="7" borderId="5" xfId="0" applyFont="1" applyFill="1" applyBorder="1" applyAlignment="1" applyProtection="1">
      <alignment horizontal="center" vertical="center" wrapText="1"/>
    </xf>
    <xf numFmtId="0" fontId="2" fillId="7" borderId="11" xfId="0" applyFont="1" applyFill="1" applyBorder="1" applyAlignment="1" applyProtection="1">
      <alignment horizontal="center" vertical="center" wrapText="1"/>
    </xf>
    <xf numFmtId="0" fontId="2" fillId="7" borderId="23"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0" fontId="2" fillId="4" borderId="17" xfId="0" applyFont="1" applyFill="1" applyBorder="1" applyAlignment="1" applyProtection="1">
      <alignment horizontal="center" vertical="center" wrapText="1"/>
    </xf>
    <xf numFmtId="0" fontId="2" fillId="4" borderId="16"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5" borderId="15" xfId="0" applyFont="1" applyFill="1" applyBorder="1" applyAlignment="1" applyProtection="1">
      <alignment horizontal="center" vertical="center" wrapText="1"/>
    </xf>
    <xf numFmtId="0" fontId="2" fillId="5" borderId="17"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2" fillId="5" borderId="3" xfId="0" applyFont="1" applyFill="1" applyBorder="1" applyAlignment="1" applyProtection="1">
      <alignment horizontal="center" vertical="center" wrapText="1"/>
    </xf>
    <xf numFmtId="0" fontId="2" fillId="7" borderId="14" xfId="0" applyFont="1" applyFill="1" applyBorder="1" applyAlignment="1" applyProtection="1">
      <alignment horizontal="center" vertical="center" wrapText="1"/>
    </xf>
    <xf numFmtId="0" fontId="2" fillId="6" borderId="14"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6" borderId="15" xfId="0" applyFont="1" applyFill="1" applyBorder="1" applyAlignment="1" applyProtection="1">
      <alignment horizontal="center" vertical="center" wrapText="1"/>
    </xf>
    <xf numFmtId="0" fontId="2" fillId="6" borderId="17" xfId="0" applyFont="1" applyFill="1" applyBorder="1" applyAlignment="1" applyProtection="1">
      <alignment horizontal="center" vertical="center" wrapText="1"/>
    </xf>
    <xf numFmtId="0" fontId="2" fillId="6" borderId="16" xfId="0" applyFont="1" applyFill="1" applyBorder="1" applyAlignment="1" applyProtection="1">
      <alignment horizontal="center" vertical="center" wrapText="1"/>
    </xf>
    <xf numFmtId="0" fontId="2" fillId="3" borderId="15"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2" fillId="6" borderId="5" xfId="0" applyFont="1" applyFill="1" applyBorder="1" applyAlignment="1" applyProtection="1">
      <alignment horizontal="center" vertical="center" wrapText="1"/>
    </xf>
    <xf numFmtId="0" fontId="2" fillId="6" borderId="6" xfId="0" applyFont="1" applyFill="1" applyBorder="1" applyAlignment="1" applyProtection="1">
      <alignment horizontal="center" vertical="center" wrapText="1"/>
    </xf>
    <xf numFmtId="0" fontId="2" fillId="6" borderId="23" xfId="0" applyFont="1" applyFill="1" applyBorder="1" applyAlignment="1" applyProtection="1">
      <alignment horizontal="center" vertical="center" wrapText="1"/>
    </xf>
    <xf numFmtId="0" fontId="2" fillId="6" borderId="28" xfId="0" applyFont="1" applyFill="1" applyBorder="1" applyAlignment="1" applyProtection="1">
      <alignment horizontal="center" vertical="center" wrapText="1"/>
    </xf>
    <xf numFmtId="0" fontId="2" fillId="4" borderId="14" xfId="0"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wrapText="1"/>
    </xf>
    <xf numFmtId="0" fontId="2" fillId="3" borderId="23"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8" fillId="2" borderId="0" xfId="0" applyFont="1" applyFill="1" applyBorder="1" applyAlignment="1" applyProtection="1">
      <alignment horizontal="left" vertical="center" wrapText="1"/>
      <protection locked="0"/>
    </xf>
    <xf numFmtId="0" fontId="6" fillId="2" borderId="27"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5"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9" fontId="2" fillId="2" borderId="5" xfId="3" applyFont="1" applyFill="1" applyBorder="1" applyAlignment="1" applyProtection="1">
      <alignment horizontal="center" vertical="center" wrapText="1"/>
    </xf>
    <xf numFmtId="9" fontId="2" fillId="2" borderId="31" xfId="3" applyFont="1" applyFill="1" applyBorder="1" applyAlignment="1" applyProtection="1">
      <alignment horizontal="center" vertical="center" wrapText="1"/>
    </xf>
    <xf numFmtId="49" fontId="6" fillId="2" borderId="5" xfId="0" applyNumberFormat="1" applyFont="1" applyFill="1" applyBorder="1" applyAlignment="1" applyProtection="1">
      <alignment horizontal="center" vertical="center" wrapText="1"/>
      <protection locked="0"/>
    </xf>
    <xf numFmtId="49" fontId="6" fillId="2" borderId="31" xfId="0" applyNumberFormat="1" applyFont="1" applyFill="1" applyBorder="1" applyAlignment="1" applyProtection="1">
      <alignment horizontal="center" vertical="center" wrapText="1"/>
      <protection locked="0"/>
    </xf>
    <xf numFmtId="9" fontId="2" fillId="2" borderId="5" xfId="0" applyNumberFormat="1" applyFont="1" applyFill="1" applyBorder="1" applyAlignment="1" applyProtection="1">
      <alignment horizontal="center" vertical="center" wrapText="1"/>
    </xf>
    <xf numFmtId="9" fontId="2" fillId="2" borderId="31" xfId="0" applyNumberFormat="1" applyFont="1" applyFill="1" applyBorder="1" applyAlignment="1" applyProtection="1">
      <alignment horizontal="center" vertical="center" wrapText="1"/>
    </xf>
    <xf numFmtId="1" fontId="1" fillId="2" borderId="1" xfId="0" applyNumberFormat="1" applyFont="1" applyFill="1" applyBorder="1" applyAlignment="1">
      <alignment horizontal="center" vertical="center" wrapText="1"/>
    </xf>
    <xf numFmtId="1" fontId="6" fillId="2" borderId="1" xfId="0" applyNumberFormat="1" applyFont="1" applyFill="1" applyBorder="1" applyAlignment="1" applyProtection="1">
      <alignment horizontal="center" vertical="center" wrapText="1"/>
      <protection locked="0"/>
    </xf>
    <xf numFmtId="1" fontId="1" fillId="2" borderId="5" xfId="0" applyNumberFormat="1" applyFont="1" applyFill="1" applyBorder="1" applyAlignment="1">
      <alignment horizontal="center" vertical="center" wrapText="1"/>
    </xf>
    <xf numFmtId="1" fontId="1" fillId="2" borderId="31" xfId="0" applyNumberFormat="1" applyFont="1" applyFill="1" applyBorder="1" applyAlignment="1">
      <alignment horizontal="center" vertical="center" wrapText="1"/>
    </xf>
    <xf numFmtId="1" fontId="6" fillId="2" borderId="5" xfId="0" applyNumberFormat="1" applyFont="1" applyFill="1" applyBorder="1" applyAlignment="1" applyProtection="1">
      <alignment horizontal="center" vertical="center" wrapText="1"/>
      <protection locked="0"/>
    </xf>
    <xf numFmtId="1" fontId="6" fillId="2" borderId="31" xfId="0"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6" fillId="2" borderId="6" xfId="0" applyFont="1" applyFill="1" applyBorder="1" applyAlignment="1" applyProtection="1">
      <alignment horizontal="center" vertical="center" wrapText="1"/>
      <protection locked="0"/>
    </xf>
    <xf numFmtId="49" fontId="6" fillId="2" borderId="6" xfId="0" applyNumberFormat="1" applyFont="1" applyFill="1" applyBorder="1" applyAlignment="1" applyProtection="1">
      <alignment horizontal="center" vertical="center" wrapText="1"/>
      <protection locked="0"/>
    </xf>
    <xf numFmtId="9" fontId="2" fillId="2" borderId="6" xfId="0" applyNumberFormat="1" applyFont="1" applyFill="1" applyBorder="1" applyAlignment="1" applyProtection="1">
      <alignment horizontal="center" vertical="center" wrapText="1"/>
    </xf>
    <xf numFmtId="9" fontId="2" fillId="2" borderId="6" xfId="3" applyFont="1" applyFill="1" applyBorder="1" applyAlignment="1" applyProtection="1">
      <alignment horizontal="center" vertical="center" wrapText="1"/>
    </xf>
    <xf numFmtId="0" fontId="6" fillId="2" borderId="5"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8" borderId="9" xfId="0" applyFont="1" applyFill="1" applyBorder="1" applyAlignment="1">
      <alignment horizontal="center" vertical="center" wrapText="1"/>
    </xf>
    <xf numFmtId="0" fontId="1" fillId="8" borderId="21" xfId="0" applyFont="1" applyFill="1" applyBorder="1" applyAlignment="1">
      <alignment horizontal="center" vertical="center" wrapText="1"/>
    </xf>
    <xf numFmtId="0" fontId="1" fillId="8" borderId="7"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6" fillId="8" borderId="31" xfId="0" applyFont="1" applyFill="1" applyBorder="1" applyAlignment="1">
      <alignment horizontal="center" vertical="center" wrapText="1"/>
    </xf>
    <xf numFmtId="1" fontId="1" fillId="2" borderId="6" xfId="0" applyNumberFormat="1" applyFont="1" applyFill="1" applyBorder="1" applyAlignment="1">
      <alignment horizontal="center" vertical="center" wrapText="1"/>
    </xf>
    <xf numFmtId="0" fontId="16" fillId="2" borderId="1" xfId="0" applyFont="1" applyFill="1" applyBorder="1" applyAlignment="1">
      <alignment horizontal="center" vertical="top" wrapText="1"/>
    </xf>
    <xf numFmtId="0" fontId="16" fillId="2" borderId="1" xfId="0" applyFont="1" applyFill="1" applyBorder="1" applyAlignment="1">
      <alignment horizontal="center"/>
    </xf>
    <xf numFmtId="0" fontId="16"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wrapText="1"/>
    </xf>
    <xf numFmtId="0" fontId="27" fillId="12" borderId="0" xfId="0" applyFont="1" applyFill="1" applyBorder="1" applyAlignment="1" applyProtection="1">
      <alignment horizontal="left" vertical="center" wrapText="1"/>
    </xf>
    <xf numFmtId="0" fontId="27" fillId="12" borderId="13" xfId="0" applyFont="1" applyFill="1" applyBorder="1" applyAlignment="1" applyProtection="1">
      <alignment horizontal="left" vertical="center" wrapText="1"/>
    </xf>
    <xf numFmtId="0" fontId="27" fillId="12" borderId="12" xfId="0" applyFont="1" applyFill="1" applyBorder="1" applyAlignment="1" applyProtection="1">
      <alignment horizontal="left" vertical="center" wrapText="1"/>
    </xf>
    <xf numFmtId="0" fontId="27" fillId="12" borderId="8" xfId="0" applyFont="1" applyFill="1" applyBorder="1" applyAlignment="1" applyProtection="1">
      <alignment horizontal="left" vertical="center" wrapText="1"/>
    </xf>
    <xf numFmtId="0" fontId="19" fillId="2" borderId="0" xfId="0" applyFont="1" applyFill="1" applyAlignment="1">
      <alignment horizontal="left"/>
    </xf>
    <xf numFmtId="0" fontId="21" fillId="9" borderId="1" xfId="0" applyFont="1" applyFill="1" applyBorder="1" applyAlignment="1">
      <alignment horizontal="center" vertical="center" wrapText="1"/>
    </xf>
    <xf numFmtId="0" fontId="22" fillId="10" borderId="1" xfId="0" applyFont="1" applyFill="1" applyBorder="1" applyAlignment="1">
      <alignment horizontal="center" vertical="center" wrapText="1"/>
    </xf>
    <xf numFmtId="0" fontId="24" fillId="11" borderId="13" xfId="0" applyFont="1" applyFill="1" applyBorder="1" applyAlignment="1">
      <alignment horizontal="center" vertical="center" wrapText="1"/>
    </xf>
    <xf numFmtId="0" fontId="24" fillId="11" borderId="8"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6" fillId="0" borderId="26" xfId="0" applyFont="1" applyBorder="1" applyAlignment="1" applyProtection="1">
      <alignment horizontal="center" vertical="center" wrapText="1"/>
    </xf>
    <xf numFmtId="0" fontId="26" fillId="0" borderId="0" xfId="0" applyFont="1" applyBorder="1" applyAlignment="1" applyProtection="1">
      <alignment horizontal="center" vertical="center" wrapText="1"/>
    </xf>
    <xf numFmtId="0" fontId="27" fillId="0" borderId="13" xfId="0" applyFont="1" applyBorder="1" applyAlignment="1" applyProtection="1">
      <alignment horizontal="left" vertical="center" wrapText="1"/>
    </xf>
    <xf numFmtId="0" fontId="27" fillId="0" borderId="12" xfId="0" applyFont="1" applyBorder="1" applyAlignment="1" applyProtection="1">
      <alignment horizontal="left" vertical="center" wrapText="1"/>
    </xf>
    <xf numFmtId="0" fontId="27" fillId="0" borderId="8" xfId="0" applyFont="1" applyBorder="1" applyAlignment="1" applyProtection="1">
      <alignment horizontal="left" vertical="center" wrapText="1"/>
    </xf>
    <xf numFmtId="0" fontId="27" fillId="0" borderId="13" xfId="0" applyFont="1" applyFill="1" applyBorder="1" applyAlignment="1" applyProtection="1">
      <alignment horizontal="left" vertical="center" wrapText="1"/>
    </xf>
    <xf numFmtId="0" fontId="27" fillId="0" borderId="12" xfId="0" applyFont="1" applyFill="1" applyBorder="1" applyAlignment="1" applyProtection="1">
      <alignment horizontal="left" vertical="center" wrapText="1"/>
    </xf>
    <xf numFmtId="0" fontId="27" fillId="0" borderId="8" xfId="0" applyFont="1" applyFill="1" applyBorder="1" applyAlignment="1" applyProtection="1">
      <alignment horizontal="left" vertical="center" wrapText="1"/>
    </xf>
    <xf numFmtId="0" fontId="32" fillId="0" borderId="36" xfId="0" applyFont="1" applyFill="1" applyBorder="1" applyAlignment="1">
      <alignment horizontal="center" vertical="center" wrapText="1"/>
    </xf>
    <xf numFmtId="0" fontId="32" fillId="0" borderId="37" xfId="0" applyFont="1" applyFill="1" applyBorder="1" applyAlignment="1">
      <alignment horizontal="center" vertical="center" wrapText="1"/>
    </xf>
    <xf numFmtId="0" fontId="32" fillId="0" borderId="38" xfId="0" applyFont="1" applyFill="1" applyBorder="1" applyAlignment="1">
      <alignment horizontal="center" vertical="center" wrapText="1"/>
    </xf>
    <xf numFmtId="0" fontId="11" fillId="0" borderId="36" xfId="0" applyFont="1" applyFill="1" applyBorder="1" applyAlignment="1">
      <alignment horizontal="left" vertical="center" wrapText="1"/>
    </xf>
    <xf numFmtId="0" fontId="11" fillId="0" borderId="37" xfId="0" applyFont="1" applyFill="1" applyBorder="1" applyAlignment="1">
      <alignment horizontal="left" vertical="center" wrapText="1"/>
    </xf>
    <xf numFmtId="0" fontId="11" fillId="0" borderId="38" xfId="0" applyFont="1" applyFill="1" applyBorder="1" applyAlignment="1">
      <alignment horizontal="left" vertical="center" wrapText="1"/>
    </xf>
    <xf numFmtId="1" fontId="33" fillId="0" borderId="36" xfId="0" applyNumberFormat="1" applyFont="1" applyFill="1" applyBorder="1" applyAlignment="1">
      <alignment horizontal="center" vertical="center" wrapText="1"/>
    </xf>
    <xf numFmtId="1" fontId="33" fillId="0" borderId="38" xfId="0" applyNumberFormat="1"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31" xfId="0" applyFont="1" applyFill="1" applyBorder="1" applyAlignment="1">
      <alignment horizontal="center" vertical="center" wrapText="1"/>
    </xf>
    <xf numFmtId="0" fontId="1" fillId="2" borderId="5" xfId="0" applyFont="1" applyFill="1" applyBorder="1" applyAlignment="1">
      <alignment horizontal="justify" vertical="center" wrapText="1"/>
    </xf>
    <xf numFmtId="0" fontId="1" fillId="2" borderId="6" xfId="0" applyFont="1" applyFill="1" applyBorder="1" applyAlignment="1">
      <alignment horizontal="justify" vertical="center" wrapText="1"/>
    </xf>
    <xf numFmtId="0" fontId="1" fillId="2" borderId="31" xfId="0" applyFont="1" applyFill="1" applyBorder="1" applyAlignment="1">
      <alignment horizontal="justify" vertical="center" wrapText="1"/>
    </xf>
    <xf numFmtId="49" fontId="1" fillId="2" borderId="1" xfId="0" applyNumberFormat="1" applyFont="1" applyFill="1" applyBorder="1" applyAlignment="1" applyProtection="1">
      <alignment horizontal="left" vertical="center" wrapText="1"/>
      <protection locked="0"/>
    </xf>
    <xf numFmtId="9" fontId="1" fillId="2" borderId="1" xfId="0" applyNumberFormat="1" applyFont="1" applyFill="1" applyBorder="1" applyAlignment="1" applyProtection="1">
      <alignment horizontal="center" vertical="center" wrapText="1"/>
      <protection locked="0"/>
    </xf>
    <xf numFmtId="0" fontId="1" fillId="2" borderId="1" xfId="3" applyNumberFormat="1" applyFont="1" applyFill="1" applyBorder="1" applyAlignment="1" applyProtection="1">
      <alignment horizontal="center" vertical="center" wrapText="1"/>
      <protection locked="0"/>
    </xf>
    <xf numFmtId="1" fontId="6" fillId="2" borderId="8" xfId="0" applyNumberFormat="1" applyFont="1" applyFill="1" applyBorder="1" applyAlignment="1" applyProtection="1">
      <alignment horizontal="center" vertical="center" wrapText="1"/>
      <protection locked="0"/>
    </xf>
    <xf numFmtId="49" fontId="1" fillId="2" borderId="1" xfId="0" applyNumberFormat="1" applyFont="1" applyFill="1" applyBorder="1" applyAlignment="1" applyProtection="1">
      <alignment vertical="center" wrapText="1"/>
      <protection locked="0"/>
    </xf>
    <xf numFmtId="49" fontId="1" fillId="2" borderId="1" xfId="0" applyNumberFormat="1" applyFont="1" applyFill="1" applyBorder="1" applyAlignment="1" applyProtection="1">
      <alignment wrapText="1"/>
      <protection locked="0"/>
    </xf>
    <xf numFmtId="0" fontId="1" fillId="2" borderId="1" xfId="0" applyFont="1" applyFill="1" applyBorder="1" applyAlignment="1" applyProtection="1">
      <alignment horizontal="left" wrapText="1"/>
      <protection locked="0"/>
    </xf>
    <xf numFmtId="0" fontId="1" fillId="2" borderId="5" xfId="4" applyFont="1" applyFill="1" applyBorder="1" applyAlignment="1">
      <alignment horizontal="center" vertical="center" wrapText="1"/>
    </xf>
    <xf numFmtId="49" fontId="6" fillId="2" borderId="1" xfId="0" applyNumberFormat="1" applyFont="1" applyFill="1" applyBorder="1" applyAlignment="1">
      <alignment vertical="center" wrapText="1"/>
    </xf>
    <xf numFmtId="0" fontId="1" fillId="2" borderId="6" xfId="4"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168" fontId="1" fillId="2" borderId="1" xfId="3" applyNumberFormat="1" applyFont="1" applyFill="1" applyBorder="1" applyAlignment="1" applyProtection="1">
      <alignment horizontal="center" vertical="center" wrapText="1"/>
    </xf>
    <xf numFmtId="9" fontId="1" fillId="2" borderId="1" xfId="3" applyNumberFormat="1" applyFont="1" applyFill="1" applyBorder="1" applyAlignment="1" applyProtection="1">
      <alignment horizontal="center" vertical="center" wrapText="1"/>
    </xf>
    <xf numFmtId="0" fontId="1" fillId="2" borderId="7" xfId="0" applyFont="1" applyFill="1" applyBorder="1" applyAlignment="1">
      <alignment vertical="center" wrapText="1"/>
    </xf>
    <xf numFmtId="0" fontId="6" fillId="2" borderId="1" xfId="0" applyFont="1" applyFill="1" applyBorder="1" applyAlignment="1" applyProtection="1">
      <alignment horizontal="left" wrapText="1"/>
      <protection locked="0"/>
    </xf>
    <xf numFmtId="49" fontId="6" fillId="2" borderId="1" xfId="0" applyNumberFormat="1" applyFont="1" applyFill="1" applyBorder="1" applyAlignment="1">
      <alignment horizontal="left" vertical="center" wrapText="1"/>
    </xf>
    <xf numFmtId="0" fontId="1" fillId="2" borderId="31" xfId="4" applyFont="1" applyFill="1" applyBorder="1" applyAlignment="1">
      <alignment horizontal="center" vertical="center" wrapText="1"/>
    </xf>
    <xf numFmtId="166" fontId="1" fillId="2" borderId="8" xfId="0" applyNumberFormat="1" applyFont="1" applyFill="1" applyBorder="1" applyAlignment="1" applyProtection="1">
      <alignment horizontal="center" vertical="center" wrapText="1"/>
      <protection locked="0"/>
    </xf>
    <xf numFmtId="0" fontId="51" fillId="2" borderId="1" xfId="0" applyFont="1" applyFill="1" applyBorder="1" applyAlignment="1">
      <alignment horizontal="center" vertical="center" wrapText="1"/>
    </xf>
    <xf numFmtId="9" fontId="2" fillId="2" borderId="32" xfId="3" applyFont="1" applyFill="1" applyBorder="1" applyAlignment="1" applyProtection="1">
      <alignment horizontal="center" vertical="center" wrapText="1"/>
    </xf>
    <xf numFmtId="9" fontId="2" fillId="2" borderId="33" xfId="3" applyFont="1" applyFill="1" applyBorder="1" applyAlignment="1" applyProtection="1">
      <alignment horizontal="center" vertical="center" wrapText="1"/>
    </xf>
    <xf numFmtId="0" fontId="0" fillId="2" borderId="14" xfId="0" applyFill="1" applyBorder="1" applyAlignment="1" applyProtection="1">
      <alignment horizontal="center" vertical="center" wrapText="1"/>
      <protection locked="0"/>
    </xf>
    <xf numFmtId="49" fontId="0" fillId="2" borderId="1" xfId="0" applyNumberFormat="1" applyFill="1" applyBorder="1" applyAlignment="1" applyProtection="1">
      <alignment horizontal="center" vertical="center" wrapText="1"/>
      <protection locked="0"/>
    </xf>
    <xf numFmtId="0" fontId="1" fillId="2" borderId="1" xfId="2" applyFont="1" applyFill="1" applyBorder="1" applyAlignment="1">
      <alignment horizontal="center" vertical="center" wrapText="1"/>
    </xf>
    <xf numFmtId="0" fontId="11" fillId="2" borderId="31" xfId="0" applyFont="1" applyFill="1" applyBorder="1" applyAlignment="1">
      <alignment horizontal="center" vertical="center" wrapText="1"/>
    </xf>
    <xf numFmtId="9" fontId="2" fillId="2" borderId="13" xfId="3" applyFont="1" applyFill="1" applyBorder="1" applyAlignment="1" applyProtection="1">
      <alignment horizontal="center" vertical="center" wrapText="1"/>
    </xf>
    <xf numFmtId="0" fontId="11" fillId="2" borderId="1" xfId="0" applyFont="1" applyFill="1" applyBorder="1" applyAlignment="1">
      <alignment horizontal="center" vertical="center" wrapText="1"/>
    </xf>
    <xf numFmtId="0" fontId="0" fillId="2" borderId="1" xfId="0" applyNumberFormat="1" applyFill="1" applyBorder="1" applyAlignment="1" applyProtection="1">
      <alignment horizontal="center" vertical="center" wrapText="1"/>
      <protection locked="0"/>
    </xf>
    <xf numFmtId="0" fontId="52" fillId="2" borderId="1" xfId="0" applyFont="1" applyFill="1" applyBorder="1" applyAlignment="1">
      <alignment horizontal="center" vertical="center" wrapText="1"/>
    </xf>
    <xf numFmtId="0" fontId="0" fillId="2" borderId="30" xfId="0" applyFill="1" applyBorder="1" applyAlignment="1" applyProtection="1">
      <alignment wrapText="1"/>
      <protection locked="0"/>
    </xf>
    <xf numFmtId="0" fontId="0" fillId="2" borderId="30" xfId="0" applyFill="1" applyBorder="1" applyAlignment="1" applyProtection="1">
      <alignment horizontal="center" wrapText="1"/>
      <protection locked="0"/>
    </xf>
    <xf numFmtId="1" fontId="0" fillId="2" borderId="1" xfId="0" applyNumberFormat="1" applyFill="1" applyBorder="1" applyAlignment="1" applyProtection="1">
      <alignment horizontal="center" vertical="center" wrapText="1"/>
      <protection locked="0"/>
    </xf>
    <xf numFmtId="0" fontId="0" fillId="2" borderId="1" xfId="0" applyNumberFormat="1" applyFill="1" applyBorder="1" applyAlignment="1">
      <alignment horizontal="left" vertical="top" wrapText="1"/>
    </xf>
    <xf numFmtId="1" fontId="0" fillId="2" borderId="14" xfId="0" applyNumberFormat="1" applyFill="1" applyBorder="1" applyAlignment="1" applyProtection="1">
      <alignment horizontal="center" vertical="center" wrapText="1"/>
      <protection locked="0"/>
    </xf>
    <xf numFmtId="0" fontId="1" fillId="2" borderId="1" xfId="0" applyNumberFormat="1" applyFont="1" applyFill="1" applyBorder="1" applyAlignment="1">
      <alignment horizontal="left" vertical="top" wrapText="1"/>
    </xf>
    <xf numFmtId="0" fontId="12" fillId="2" borderId="1" xfId="2" applyFont="1" applyFill="1" applyBorder="1" applyAlignment="1">
      <alignment horizontal="center" vertical="center" wrapText="1"/>
    </xf>
    <xf numFmtId="0" fontId="0" fillId="2" borderId="1" xfId="0" applyFont="1" applyFill="1" applyBorder="1" applyAlignment="1">
      <alignment vertical="top" wrapText="1"/>
    </xf>
    <xf numFmtId="0" fontId="0" fillId="2" borderId="1" xfId="0" applyFill="1" applyBorder="1" applyAlignment="1">
      <alignment vertical="top" wrapText="1"/>
    </xf>
    <xf numFmtId="0" fontId="0" fillId="2" borderId="0" xfId="0" applyFill="1" applyAlignment="1" applyProtection="1">
      <alignment vertical="top" wrapText="1"/>
      <protection locked="0"/>
    </xf>
    <xf numFmtId="0" fontId="1" fillId="2" borderId="1" xfId="2" applyFont="1" applyFill="1" applyBorder="1" applyAlignment="1">
      <alignment horizontal="center" vertical="top" wrapText="1"/>
    </xf>
    <xf numFmtId="0" fontId="0" fillId="2" borderId="1" xfId="0" applyNumberFormat="1" applyFill="1" applyBorder="1" applyAlignment="1">
      <alignment vertical="top" wrapText="1"/>
    </xf>
    <xf numFmtId="3" fontId="0" fillId="2" borderId="14" xfId="0" applyNumberFormat="1" applyFill="1" applyBorder="1" applyAlignment="1" applyProtection="1">
      <alignment horizontal="center" vertical="center" wrapText="1"/>
      <protection locked="0"/>
    </xf>
    <xf numFmtId="0" fontId="0" fillId="2" borderId="1" xfId="0" applyFill="1" applyBorder="1" applyAlignment="1">
      <alignment horizontal="left" vertical="center" wrapText="1"/>
    </xf>
    <xf numFmtId="0" fontId="1" fillId="2" borderId="1" xfId="0" applyFont="1" applyFill="1" applyBorder="1" applyAlignment="1">
      <alignment horizontal="center" vertical="top" wrapText="1"/>
    </xf>
    <xf numFmtId="167" fontId="0" fillId="2" borderId="1" xfId="0" applyNumberFormat="1" applyFill="1" applyBorder="1" applyAlignment="1" applyProtection="1">
      <alignment horizontal="center" vertical="center" wrapText="1"/>
      <protection locked="0"/>
    </xf>
    <xf numFmtId="0" fontId="0" fillId="2" borderId="1" xfId="0" applyFill="1" applyBorder="1" applyAlignment="1" applyProtection="1">
      <alignment horizontal="left" vertical="top" wrapText="1"/>
      <protection locked="0"/>
    </xf>
    <xf numFmtId="0" fontId="6" fillId="2" borderId="0" xfId="0" applyFont="1" applyFill="1" applyAlignment="1">
      <alignment horizontal="justify" vertical="top"/>
    </xf>
    <xf numFmtId="44" fontId="0" fillId="2" borderId="1" xfId="6" applyFont="1" applyFill="1" applyBorder="1" applyAlignment="1" applyProtection="1">
      <alignment horizontal="center" vertical="center" wrapText="1"/>
      <protection locked="0"/>
    </xf>
    <xf numFmtId="44" fontId="4" fillId="2" borderId="14" xfId="6" applyFont="1" applyFill="1" applyBorder="1" applyAlignment="1" applyProtection="1">
      <alignment horizontal="center" vertical="center" wrapText="1"/>
      <protection locked="0"/>
    </xf>
    <xf numFmtId="44" fontId="4" fillId="2" borderId="1" xfId="6" applyFont="1" applyFill="1" applyBorder="1" applyAlignment="1" applyProtection="1">
      <alignment horizontal="center" vertical="center" wrapText="1"/>
      <protection locked="0"/>
    </xf>
    <xf numFmtId="44" fontId="0" fillId="2" borderId="14" xfId="6" applyFont="1" applyFill="1" applyBorder="1" applyAlignment="1" applyProtection="1">
      <alignment horizontal="center" vertical="center" wrapText="1"/>
      <protection locked="0"/>
    </xf>
    <xf numFmtId="0" fontId="0" fillId="2" borderId="1" xfId="0" applyFill="1" applyBorder="1" applyAlignment="1" applyProtection="1">
      <alignment vertical="top" wrapText="1"/>
      <protection locked="0"/>
    </xf>
    <xf numFmtId="0" fontId="0" fillId="2" borderId="1" xfId="0" applyFill="1" applyBorder="1" applyAlignment="1">
      <alignment vertical="center" wrapText="1"/>
    </xf>
    <xf numFmtId="0" fontId="6" fillId="2" borderId="1" xfId="0" applyFont="1" applyFill="1" applyBorder="1" applyAlignment="1" applyProtection="1">
      <alignment vertical="top" wrapText="1"/>
      <protection locked="0"/>
    </xf>
    <xf numFmtId="0" fontId="6" fillId="2" borderId="1" xfId="0" applyFont="1" applyFill="1" applyBorder="1" applyAlignment="1" applyProtection="1">
      <alignment horizontal="left" vertical="top" wrapText="1"/>
      <protection locked="0"/>
    </xf>
    <xf numFmtId="0" fontId="6" fillId="2" borderId="1" xfId="0" applyFont="1" applyFill="1" applyBorder="1" applyAlignment="1">
      <alignment horizontal="justify" vertical="top"/>
    </xf>
    <xf numFmtId="0" fontId="6" fillId="2" borderId="31" xfId="0" applyFont="1" applyFill="1" applyBorder="1" applyAlignment="1">
      <alignment horizontal="justify" vertical="top"/>
    </xf>
    <xf numFmtId="0" fontId="1" fillId="2" borderId="23" xfId="0" applyFont="1" applyFill="1" applyBorder="1" applyAlignment="1">
      <alignment horizontal="center" vertical="center" wrapText="1"/>
    </xf>
    <xf numFmtId="1" fontId="6" fillId="2" borderId="27" xfId="0" applyNumberFormat="1" applyFont="1" applyFill="1" applyBorder="1" applyAlignment="1" applyProtection="1">
      <alignment horizontal="center" vertical="center" wrapText="1"/>
      <protection locked="0"/>
    </xf>
    <xf numFmtId="9" fontId="1" fillId="2" borderId="23" xfId="3" applyFont="1" applyFill="1" applyBorder="1" applyAlignment="1" applyProtection="1">
      <alignment horizontal="center" vertical="center" wrapText="1"/>
    </xf>
    <xf numFmtId="0" fontId="6" fillId="2" borderId="27" xfId="0" applyFont="1" applyFill="1" applyBorder="1" applyAlignment="1" applyProtection="1">
      <alignment horizontal="center" vertical="center" wrapText="1"/>
      <protection locked="0"/>
    </xf>
    <xf numFmtId="0" fontId="1" fillId="2" borderId="34" xfId="0" applyFont="1" applyFill="1" applyBorder="1" applyAlignment="1">
      <alignment horizontal="center" vertical="center" wrapText="1"/>
    </xf>
    <xf numFmtId="1" fontId="6" fillId="2" borderId="35" xfId="0" applyNumberFormat="1" applyFont="1" applyFill="1" applyBorder="1" applyAlignment="1" applyProtection="1">
      <alignment horizontal="center" vertical="center" wrapText="1"/>
      <protection locked="0"/>
    </xf>
    <xf numFmtId="9" fontId="1" fillId="2" borderId="34" xfId="3"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protection locked="0"/>
    </xf>
    <xf numFmtId="0" fontId="1" fillId="2" borderId="11" xfId="0" applyFont="1" applyFill="1" applyBorder="1" applyAlignment="1">
      <alignment horizontal="center" vertical="center" wrapText="1"/>
    </xf>
    <xf numFmtId="1" fontId="6" fillId="2" borderId="14" xfId="0" applyNumberFormat="1" applyFont="1" applyFill="1" applyBorder="1" applyAlignment="1" applyProtection="1">
      <alignment horizontal="center" vertical="center" wrapText="1"/>
      <protection locked="0"/>
    </xf>
    <xf numFmtId="9" fontId="1" fillId="2" borderId="11" xfId="3"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protection locked="0"/>
    </xf>
    <xf numFmtId="0" fontId="1" fillId="2" borderId="30"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41" xfId="0" applyFont="1" applyFill="1" applyBorder="1" applyAlignment="1">
      <alignment horizontal="center" vertical="center" wrapText="1"/>
    </xf>
    <xf numFmtId="1" fontId="6" fillId="2" borderId="29" xfId="0" applyNumberFormat="1" applyFont="1" applyFill="1" applyBorder="1" applyAlignment="1" applyProtection="1">
      <alignment horizontal="center" vertical="center" wrapText="1"/>
      <protection locked="0"/>
    </xf>
    <xf numFmtId="1" fontId="6" fillId="2" borderId="30" xfId="0" applyNumberFormat="1" applyFont="1" applyFill="1" applyBorder="1" applyAlignment="1" applyProtection="1">
      <alignment horizontal="center" vertical="center" wrapText="1"/>
      <protection locked="0"/>
    </xf>
    <xf numFmtId="9" fontId="1" fillId="2" borderId="30" xfId="0" applyNumberFormat="1" applyFont="1" applyFill="1" applyBorder="1" applyAlignment="1" applyProtection="1">
      <alignment horizontal="center" vertical="center" wrapText="1"/>
    </xf>
    <xf numFmtId="0" fontId="1" fillId="2" borderId="40" xfId="0" applyFont="1" applyFill="1" applyBorder="1" applyAlignment="1">
      <alignment horizontal="center" vertical="center" wrapText="1"/>
    </xf>
    <xf numFmtId="9" fontId="1" fillId="2" borderId="41" xfId="3" applyFont="1" applyFill="1" applyBorder="1" applyAlignment="1" applyProtection="1">
      <alignment horizontal="center" vertical="center" wrapText="1"/>
    </xf>
    <xf numFmtId="0" fontId="6" fillId="2" borderId="29"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44" fillId="2" borderId="1" xfId="0" applyFont="1" applyFill="1" applyBorder="1" applyAlignment="1">
      <alignment horizontal="center" vertical="center" wrapText="1"/>
    </xf>
    <xf numFmtId="0" fontId="0" fillId="2" borderId="0" xfId="0" applyFill="1" applyAlignment="1">
      <alignment horizontal="justify" vertical="center"/>
    </xf>
    <xf numFmtId="0" fontId="45" fillId="2" borderId="1" xfId="0" applyFont="1" applyFill="1" applyBorder="1" applyAlignment="1">
      <alignment horizontal="center" vertical="center" wrapText="1"/>
    </xf>
    <xf numFmtId="0" fontId="53"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 fillId="2" borderId="1" xfId="0" applyFont="1" applyFill="1" applyBorder="1" applyAlignment="1" applyProtection="1">
      <alignment horizontal="center" vertical="center" wrapText="1"/>
    </xf>
    <xf numFmtId="0" fontId="18" fillId="2" borderId="1" xfId="0" applyNumberFormat="1" applyFont="1" applyFill="1" applyBorder="1" applyAlignment="1">
      <alignment vertical="center" wrapText="1"/>
    </xf>
    <xf numFmtId="0" fontId="3" fillId="2" borderId="1" xfId="2" applyFont="1" applyFill="1" applyBorder="1" applyAlignment="1">
      <alignment horizontal="center" vertical="center" wrapText="1"/>
    </xf>
    <xf numFmtId="3" fontId="1" fillId="2" borderId="1" xfId="2" applyNumberFormat="1" applyFont="1" applyFill="1" applyBorder="1" applyAlignment="1">
      <alignment horizontal="center" vertical="center" wrapText="1"/>
    </xf>
    <xf numFmtId="3" fontId="1" fillId="2" borderId="1" xfId="2" applyNumberFormat="1" applyFont="1" applyFill="1" applyBorder="1" applyAlignment="1" applyProtection="1">
      <alignment horizontal="center" vertical="center" wrapText="1"/>
    </xf>
    <xf numFmtId="0" fontId="7" fillId="2" borderId="1" xfId="0" applyFont="1" applyFill="1" applyBorder="1" applyAlignment="1" applyProtection="1">
      <alignment vertical="top" wrapText="1"/>
      <protection locked="0"/>
    </xf>
    <xf numFmtId="0" fontId="7" fillId="2" borderId="1" xfId="0" applyFont="1" applyFill="1" applyBorder="1" applyAlignment="1" applyProtection="1">
      <alignment horizontal="center" vertical="center" wrapText="1"/>
      <protection locked="0"/>
    </xf>
    <xf numFmtId="49" fontId="7" fillId="2" borderId="1" xfId="0" applyNumberFormat="1" applyFont="1" applyFill="1" applyBorder="1" applyAlignment="1" applyProtection="1">
      <alignment horizontal="center" vertical="center" wrapText="1"/>
      <protection locked="0"/>
    </xf>
    <xf numFmtId="9" fontId="7" fillId="2" borderId="1" xfId="0" applyNumberFormat="1" applyFont="1" applyFill="1" applyBorder="1" applyAlignment="1" applyProtection="1">
      <alignment horizontal="center" vertical="center" wrapText="1"/>
      <protection locked="0"/>
    </xf>
    <xf numFmtId="0" fontId="7" fillId="2" borderId="1" xfId="0" applyFont="1" applyFill="1" applyBorder="1" applyAlignment="1" applyProtection="1">
      <alignment horizontal="left" vertical="center" wrapText="1"/>
      <protection locked="0"/>
    </xf>
    <xf numFmtId="0" fontId="0" fillId="2" borderId="1" xfId="0" applyFill="1" applyBorder="1" applyAlignment="1" applyProtection="1">
      <alignment horizontal="center" vertical="center" wrapText="1"/>
      <protection locked="0"/>
    </xf>
    <xf numFmtId="0" fontId="0" fillId="2" borderId="1" xfId="0" applyFill="1" applyBorder="1" applyAlignment="1" applyProtection="1">
      <alignment horizontal="left" vertical="center" wrapText="1"/>
      <protection locked="0"/>
    </xf>
    <xf numFmtId="0" fontId="6" fillId="2" borderId="1" xfId="0" applyFont="1" applyFill="1" applyBorder="1" applyAlignment="1">
      <alignment horizontal="justify" vertical="center" wrapText="1"/>
    </xf>
    <xf numFmtId="0" fontId="6" fillId="2" borderId="1" xfId="0" applyFont="1" applyFill="1" applyBorder="1" applyAlignment="1">
      <alignment horizontal="left" vertical="center" wrapText="1" indent="3"/>
    </xf>
    <xf numFmtId="0" fontId="6" fillId="2" borderId="1" xfId="0" applyFont="1" applyFill="1" applyBorder="1" applyAlignment="1">
      <alignment horizontal="left" vertical="center" wrapText="1" indent="2"/>
    </xf>
    <xf numFmtId="1" fontId="0" fillId="2" borderId="1" xfId="0" applyNumberFormat="1" applyFont="1" applyFill="1" applyBorder="1" applyAlignment="1">
      <alignment horizontal="center" vertical="center" wrapText="1"/>
    </xf>
    <xf numFmtId="0" fontId="6" fillId="2" borderId="1" xfId="0" applyFont="1" applyFill="1" applyBorder="1" applyAlignment="1">
      <alignment horizontal="left" vertical="center" wrapText="1" indent="3"/>
    </xf>
    <xf numFmtId="0" fontId="6" fillId="2" borderId="1" xfId="0" applyFont="1" applyFill="1" applyBorder="1" applyAlignment="1">
      <alignment horizontal="left" vertical="center" wrapText="1" indent="2"/>
    </xf>
    <xf numFmtId="9" fontId="2" fillId="2" borderId="1" xfId="0" applyNumberFormat="1" applyFont="1" applyFill="1" applyBorder="1" applyAlignment="1" applyProtection="1">
      <alignment horizontal="center" vertical="center" wrapText="1"/>
    </xf>
    <xf numFmtId="9" fontId="2" fillId="2" borderId="1" xfId="3" applyFont="1" applyFill="1" applyBorder="1" applyAlignment="1" applyProtection="1">
      <alignment horizontal="center" vertical="center" wrapText="1"/>
    </xf>
    <xf numFmtId="0" fontId="6" fillId="2" borderId="1" xfId="0" applyFont="1" applyFill="1" applyBorder="1" applyAlignment="1">
      <alignment vertical="center" wrapText="1"/>
    </xf>
    <xf numFmtId="0" fontId="17" fillId="2" borderId="1" xfId="0" applyFont="1" applyFill="1" applyBorder="1" applyAlignment="1">
      <alignment vertical="center" wrapText="1"/>
    </xf>
    <xf numFmtId="0" fontId="6" fillId="2" borderId="1" xfId="0" applyFont="1" applyFill="1" applyBorder="1" applyAlignment="1">
      <alignment horizontal="left" vertical="top" wrapText="1"/>
    </xf>
    <xf numFmtId="0" fontId="6" fillId="2" borderId="1" xfId="0" applyFont="1" applyFill="1" applyBorder="1" applyAlignment="1">
      <alignment vertical="top" wrapText="1"/>
    </xf>
    <xf numFmtId="1" fontId="6" fillId="2" borderId="6" xfId="0" applyNumberFormat="1"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1" fontId="0" fillId="2" borderId="5" xfId="0" applyNumberFormat="1" applyFill="1" applyBorder="1" applyAlignment="1" applyProtection="1">
      <alignment horizontal="center" vertical="center" wrapText="1"/>
      <protection locked="0"/>
    </xf>
    <xf numFmtId="0" fontId="6" fillId="2" borderId="6" xfId="0" applyFont="1" applyFill="1" applyBorder="1" applyAlignment="1">
      <alignment horizontal="center" vertical="center" wrapText="1"/>
    </xf>
    <xf numFmtId="1" fontId="0" fillId="2" borderId="6" xfId="0" applyNumberFormat="1" applyFill="1" applyBorder="1" applyAlignment="1" applyProtection="1">
      <alignment horizontal="center" vertical="center" wrapText="1"/>
      <protection locked="0"/>
    </xf>
    <xf numFmtId="1" fontId="0" fillId="2" borderId="31" xfId="0" applyNumberFormat="1" applyFill="1" applyBorder="1" applyAlignment="1" applyProtection="1">
      <alignment horizontal="center" vertical="center" wrapText="1"/>
      <protection locked="0"/>
    </xf>
    <xf numFmtId="0" fontId="14" fillId="2" borderId="1" xfId="0" applyFont="1" applyFill="1" applyBorder="1" applyAlignment="1">
      <alignment horizontal="center" vertical="center" wrapText="1"/>
    </xf>
    <xf numFmtId="0" fontId="6" fillId="2" borderId="1" xfId="0" applyNumberFormat="1" applyFont="1" applyFill="1" applyBorder="1" applyAlignment="1">
      <alignment vertical="center" wrapText="1"/>
    </xf>
    <xf numFmtId="9" fontId="1" fillId="2" borderId="31" xfId="3" applyFont="1" applyFill="1" applyBorder="1" applyAlignment="1" applyProtection="1">
      <alignment horizontal="center" vertical="center" wrapText="1"/>
    </xf>
    <xf numFmtId="1" fontId="6" fillId="2" borderId="31" xfId="0" applyNumberFormat="1" applyFont="1" applyFill="1" applyBorder="1" applyAlignment="1">
      <alignment horizontal="center" vertical="center" wrapText="1"/>
    </xf>
    <xf numFmtId="49" fontId="6" fillId="2" borderId="31" xfId="0" applyNumberFormat="1" applyFont="1" applyFill="1" applyBorder="1" applyAlignment="1">
      <alignment vertical="center" wrapText="1"/>
    </xf>
    <xf numFmtId="0" fontId="6" fillId="2" borderId="31" xfId="0" applyFont="1" applyFill="1" applyBorder="1" applyAlignment="1" applyProtection="1">
      <alignment vertical="center" wrapText="1"/>
      <protection locked="0"/>
    </xf>
    <xf numFmtId="0" fontId="6" fillId="2" borderId="31" xfId="0" applyFont="1" applyFill="1" applyBorder="1" applyAlignment="1" applyProtection="1">
      <alignment wrapText="1"/>
      <protection locked="0"/>
    </xf>
    <xf numFmtId="49" fontId="6" fillId="2" borderId="31" xfId="0" applyNumberFormat="1" applyFont="1" applyFill="1" applyBorder="1" applyAlignment="1">
      <alignment horizontal="center" vertical="center" wrapText="1"/>
    </xf>
    <xf numFmtId="0" fontId="6" fillId="2" borderId="31" xfId="0" applyFont="1" applyFill="1" applyBorder="1" applyAlignment="1" applyProtection="1">
      <alignment horizontal="left" vertical="center" wrapText="1"/>
      <protection locked="0"/>
    </xf>
    <xf numFmtId="0" fontId="6" fillId="2" borderId="1" xfId="0" applyNumberFormat="1" applyFont="1" applyFill="1" applyBorder="1" applyAlignment="1">
      <alignment wrapText="1"/>
    </xf>
    <xf numFmtId="0" fontId="6" fillId="2" borderId="1" xfId="0" applyNumberFormat="1" applyFont="1" applyFill="1" applyBorder="1" applyAlignment="1" applyProtection="1">
      <alignment wrapText="1"/>
      <protection locked="0"/>
    </xf>
    <xf numFmtId="9" fontId="1" fillId="2" borderId="5" xfId="3" applyFont="1" applyFill="1" applyBorder="1" applyAlignment="1" applyProtection="1">
      <alignment horizontal="center" vertical="center" wrapText="1"/>
    </xf>
    <xf numFmtId="1" fontId="6" fillId="2" borderId="5" xfId="0" applyNumberFormat="1" applyFont="1" applyFill="1" applyBorder="1" applyAlignment="1">
      <alignment horizontal="center" vertical="center" wrapText="1"/>
    </xf>
    <xf numFmtId="49" fontId="6" fillId="2" borderId="5" xfId="0" applyNumberFormat="1" applyFont="1" applyFill="1" applyBorder="1" applyAlignment="1">
      <alignment vertical="center" wrapText="1"/>
    </xf>
    <xf numFmtId="0" fontId="14" fillId="2" borderId="1" xfId="0" applyFont="1" applyFill="1" applyBorder="1" applyAlignment="1">
      <alignment horizontal="center" vertical="center" wrapText="1"/>
    </xf>
    <xf numFmtId="0" fontId="6" fillId="2" borderId="1" xfId="0" applyFont="1" applyFill="1" applyBorder="1" applyAlignment="1">
      <alignment horizontal="center" wrapText="1"/>
    </xf>
    <xf numFmtId="0" fontId="1" fillId="2" borderId="31" xfId="0" applyNumberFormat="1" applyFont="1" applyFill="1" applyBorder="1" applyAlignment="1">
      <alignment vertical="center" wrapText="1"/>
    </xf>
    <xf numFmtId="1" fontId="1" fillId="2" borderId="8" xfId="0" applyNumberFormat="1" applyFont="1" applyFill="1" applyBorder="1" applyAlignment="1">
      <alignment horizontal="center" vertical="center" wrapText="1"/>
    </xf>
    <xf numFmtId="0" fontId="41" fillId="2" borderId="0" xfId="0" applyFont="1" applyFill="1" applyAlignment="1">
      <alignment vertical="center"/>
    </xf>
    <xf numFmtId="0" fontId="12" fillId="2" borderId="1" xfId="0" applyFont="1" applyFill="1" applyBorder="1" applyAlignment="1">
      <alignment horizontal="center" vertical="center" wrapText="1"/>
    </xf>
    <xf numFmtId="49" fontId="0" fillId="2" borderId="1" xfId="0" applyNumberFormat="1" applyFill="1" applyBorder="1" applyAlignment="1" applyProtection="1">
      <alignment vertical="center" wrapText="1"/>
      <protection locked="0"/>
    </xf>
    <xf numFmtId="0" fontId="42" fillId="2" borderId="0" xfId="0" applyFont="1" applyFill="1" applyAlignment="1">
      <alignment horizontal="justify" vertical="center" wrapText="1"/>
    </xf>
    <xf numFmtId="0" fontId="3" fillId="2" borderId="5" xfId="0" applyFont="1" applyFill="1" applyBorder="1" applyAlignment="1">
      <alignment horizontal="justify" vertical="center" wrapText="1"/>
    </xf>
    <xf numFmtId="0" fontId="3" fillId="2" borderId="5" xfId="0" applyFont="1" applyFill="1" applyBorder="1" applyAlignment="1">
      <alignment horizontal="center" vertical="center" wrapText="1"/>
    </xf>
    <xf numFmtId="0" fontId="42" fillId="2" borderId="5" xfId="0" applyFont="1" applyFill="1" applyBorder="1" applyAlignment="1">
      <alignment horizontal="justify" vertical="center" wrapText="1"/>
    </xf>
    <xf numFmtId="0" fontId="6" fillId="2" borderId="1" xfId="0" applyFont="1" applyFill="1" applyBorder="1" applyAlignment="1" applyProtection="1">
      <alignment horizontal="justify" vertical="center" wrapText="1"/>
      <protection locked="0"/>
    </xf>
    <xf numFmtId="9" fontId="6" fillId="2" borderId="1" xfId="3" applyFont="1" applyFill="1" applyBorder="1" applyAlignment="1" applyProtection="1">
      <alignment horizontal="center" vertical="center" wrapText="1"/>
    </xf>
    <xf numFmtId="0" fontId="3" fillId="2" borderId="5" xfId="0" applyFont="1" applyFill="1" applyBorder="1" applyAlignment="1">
      <alignment horizontal="center" vertical="center" wrapText="1"/>
    </xf>
    <xf numFmtId="0" fontId="48" fillId="2" borderId="1" xfId="0" applyFont="1" applyFill="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justify" vertical="center" wrapText="1"/>
      <protection locked="0"/>
    </xf>
    <xf numFmtId="0" fontId="3" fillId="2" borderId="31" xfId="0" applyFont="1" applyFill="1" applyBorder="1" applyAlignment="1">
      <alignment horizontal="center" vertical="center" wrapText="1"/>
    </xf>
    <xf numFmtId="0" fontId="42" fillId="2" borderId="1" xfId="0" applyFont="1" applyFill="1" applyBorder="1" applyAlignment="1">
      <alignment horizontal="center" vertical="center" wrapText="1"/>
    </xf>
    <xf numFmtId="0" fontId="49" fillId="2" borderId="5" xfId="0" applyFont="1" applyFill="1" applyBorder="1" applyAlignment="1">
      <alignment horizontal="center" vertical="center" wrapText="1"/>
    </xf>
    <xf numFmtId="0" fontId="49" fillId="2" borderId="31"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3" fillId="2" borderId="1" xfId="0" applyFont="1" applyFill="1" applyBorder="1" applyAlignment="1">
      <alignment horizontal="left" vertical="center" wrapText="1"/>
    </xf>
    <xf numFmtId="0" fontId="3" fillId="2" borderId="13" xfId="0" applyFont="1" applyFill="1" applyBorder="1" applyAlignment="1">
      <alignment horizontal="center" vertical="center" wrapText="1"/>
    </xf>
    <xf numFmtId="0" fontId="6" fillId="2" borderId="1" xfId="0" applyFont="1" applyFill="1" applyBorder="1" applyAlignment="1" applyProtection="1">
      <alignment horizontal="justify" vertical="justify" wrapText="1"/>
      <protection locked="0"/>
    </xf>
    <xf numFmtId="0" fontId="42" fillId="2" borderId="5" xfId="0" applyFont="1" applyFill="1" applyBorder="1" applyAlignment="1">
      <alignment horizontal="center" vertical="center" wrapText="1"/>
    </xf>
    <xf numFmtId="1" fontId="2"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justify" vertical="justify" wrapText="1"/>
      <protection locked="0"/>
    </xf>
    <xf numFmtId="0" fontId="3" fillId="2" borderId="6" xfId="0" applyFont="1" applyFill="1" applyBorder="1" applyAlignment="1">
      <alignment horizontal="center" vertical="center" wrapText="1"/>
    </xf>
    <xf numFmtId="0" fontId="42" fillId="2" borderId="6" xfId="0" applyFont="1" applyFill="1" applyBorder="1" applyAlignment="1">
      <alignment horizontal="center" vertical="center" wrapText="1"/>
    </xf>
    <xf numFmtId="1" fontId="2" fillId="2" borderId="8" xfId="0" applyNumberFormat="1" applyFont="1" applyFill="1" applyBorder="1" applyAlignment="1" applyProtection="1">
      <alignment horizontal="center" vertical="center" wrapText="1"/>
      <protection locked="0"/>
    </xf>
    <xf numFmtId="0" fontId="42" fillId="2" borderId="31"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42" xfId="0" applyFont="1" applyFill="1" applyBorder="1" applyAlignment="1">
      <alignment horizontal="center" vertical="center" wrapText="1"/>
    </xf>
    <xf numFmtId="0" fontId="1" fillId="8" borderId="43" xfId="0" applyFont="1" applyFill="1" applyBorder="1" applyAlignment="1">
      <alignment horizontal="center" vertical="center" wrapText="1"/>
    </xf>
    <xf numFmtId="0" fontId="1" fillId="8" borderId="1" xfId="0" applyFont="1" applyFill="1" applyBorder="1" applyAlignment="1">
      <alignment horizontal="left" vertical="top" wrapText="1"/>
    </xf>
    <xf numFmtId="0" fontId="1" fillId="8" borderId="1" xfId="0" applyFont="1" applyFill="1" applyBorder="1" applyAlignment="1">
      <alignment horizontal="left" vertical="center" wrapText="1"/>
    </xf>
    <xf numFmtId="0" fontId="1" fillId="8" borderId="13"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13" xfId="0" applyFont="1" applyFill="1" applyBorder="1" applyAlignment="1">
      <alignment horizontal="center" vertical="center"/>
    </xf>
    <xf numFmtId="0" fontId="3" fillId="8" borderId="5"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8" borderId="31" xfId="0" applyFont="1" applyFill="1" applyBorder="1" applyAlignment="1">
      <alignment horizontal="center" vertical="center" wrapText="1"/>
    </xf>
    <xf numFmtId="0" fontId="3" fillId="8" borderId="5" xfId="0" applyFont="1" applyFill="1" applyBorder="1" applyAlignment="1">
      <alignment horizontal="justify" vertical="center" wrapText="1"/>
    </xf>
    <xf numFmtId="0" fontId="3" fillId="8" borderId="1" xfId="0" applyFont="1" applyFill="1" applyBorder="1" applyAlignment="1">
      <alignment vertical="center" wrapText="1"/>
    </xf>
  </cellXfs>
  <cellStyles count="9">
    <cellStyle name="Millares" xfId="5" builtinId="3"/>
    <cellStyle name="Millares 2" xfId="7"/>
    <cellStyle name="Moneda" xfId="6" builtinId="4"/>
    <cellStyle name="Moneda 2" xfId="8"/>
    <cellStyle name="Normal" xfId="0" builtinId="0"/>
    <cellStyle name="Normal 2" xfId="1"/>
    <cellStyle name="Normal 2 2" xfId="4"/>
    <cellStyle name="Normal 3" xfId="2"/>
    <cellStyle name="Porcentaje" xfId="3" builtinId="5"/>
  </cellStyles>
  <dxfs count="0"/>
  <tableStyles count="0" defaultTableStyle="TableStyleMedium2" defaultPivotStyle="PivotStyleLight16"/>
  <colors>
    <mruColors>
      <color rgb="FF99FF66"/>
      <color rgb="FFFF9966"/>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7" Type="http://schemas.openxmlformats.org/officeDocument/2006/relationships/image" Target="../media/image8.jpeg"/><Relationship Id="rId2" Type="http://schemas.openxmlformats.org/officeDocument/2006/relationships/image" Target="../media/image3.jpeg"/><Relationship Id="rId1" Type="http://schemas.openxmlformats.org/officeDocument/2006/relationships/image" Target="../media/image2.jpeg"/><Relationship Id="rId6" Type="http://schemas.openxmlformats.org/officeDocument/2006/relationships/image" Target="../media/image7.jpeg"/><Relationship Id="rId5" Type="http://schemas.openxmlformats.org/officeDocument/2006/relationships/image" Target="../media/image6.jpeg"/><Relationship Id="rId4"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495300</xdr:colOff>
          <xdr:row>0</xdr:row>
          <xdr:rowOff>104775</xdr:rowOff>
        </xdr:from>
        <xdr:to>
          <xdr:col>2</xdr:col>
          <xdr:colOff>752475</xdr:colOff>
          <xdr:row>4</xdr:row>
          <xdr:rowOff>104775</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1343026</xdr:colOff>
      <xdr:row>0</xdr:row>
      <xdr:rowOff>104775</xdr:rowOff>
    </xdr:from>
    <xdr:to>
      <xdr:col>6</xdr:col>
      <xdr:colOff>1485900</xdr:colOff>
      <xdr:row>3</xdr:row>
      <xdr:rowOff>124719</xdr:rowOff>
    </xdr:to>
    <xdr:pic>
      <xdr:nvPicPr>
        <xdr:cNvPr id="4"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86776" y="104775"/>
          <a:ext cx="2219324" cy="705744"/>
        </a:xfrm>
        <a:prstGeom prst="rect">
          <a:avLst/>
        </a:prstGeom>
      </xdr:spPr>
    </xdr:pic>
    <xdr:clientData/>
  </xdr:twoCellAnchor>
  <xdr:twoCellAnchor editAs="oneCell">
    <xdr:from>
      <xdr:col>0</xdr:col>
      <xdr:colOff>19050</xdr:colOff>
      <xdr:row>0</xdr:row>
      <xdr:rowOff>0</xdr:rowOff>
    </xdr:from>
    <xdr:to>
      <xdr:col>1</xdr:col>
      <xdr:colOff>981076</xdr:colOff>
      <xdr:row>3</xdr:row>
      <xdr:rowOff>180975</xdr:rowOff>
    </xdr:to>
    <xdr:pic>
      <xdr:nvPicPr>
        <xdr:cNvPr id="5" name="2 Imagen" descr="https://ids.gov.co/web/images/sampledata/overlay/logo.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0"/>
          <a:ext cx="1724026"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687917</xdr:colOff>
      <xdr:row>33</xdr:row>
      <xdr:rowOff>105836</xdr:rowOff>
    </xdr:from>
    <xdr:to>
      <xdr:col>7</xdr:col>
      <xdr:colOff>5292</xdr:colOff>
      <xdr:row>35</xdr:row>
      <xdr:rowOff>138796</xdr:rowOff>
    </xdr:to>
    <xdr:pic>
      <xdr:nvPicPr>
        <xdr:cNvPr id="6" name="1 Imagen" descr="https://ids.gov.co/web/images/sampledata/overlay/logo.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59642" y="105836"/>
          <a:ext cx="1031875" cy="413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423334</xdr:colOff>
      <xdr:row>33</xdr:row>
      <xdr:rowOff>52916</xdr:rowOff>
    </xdr:from>
    <xdr:to>
      <xdr:col>15</xdr:col>
      <xdr:colOff>165894</xdr:colOff>
      <xdr:row>35</xdr:row>
      <xdr:rowOff>146443</xdr:rowOff>
    </xdr:to>
    <xdr:pic>
      <xdr:nvPicPr>
        <xdr:cNvPr id="7" name="2 Imagen"/>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138709" y="52916"/>
          <a:ext cx="2028560" cy="474527"/>
        </a:xfrm>
        <a:prstGeom prst="rect">
          <a:avLst/>
        </a:prstGeom>
      </xdr:spPr>
    </xdr:pic>
    <xdr:clientData/>
  </xdr:twoCellAnchor>
  <xdr:twoCellAnchor editAs="oneCell">
    <xdr:from>
      <xdr:col>5</xdr:col>
      <xdr:colOff>1343026</xdr:colOff>
      <xdr:row>53</xdr:row>
      <xdr:rowOff>95250</xdr:rowOff>
    </xdr:from>
    <xdr:to>
      <xdr:col>6</xdr:col>
      <xdr:colOff>1123950</xdr:colOff>
      <xdr:row>56</xdr:row>
      <xdr:rowOff>5156</xdr:rowOff>
    </xdr:to>
    <xdr:pic>
      <xdr:nvPicPr>
        <xdr:cNvPr id="8" name="1 Imagen"/>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239376" y="95250"/>
          <a:ext cx="1857374" cy="481406"/>
        </a:xfrm>
        <a:prstGeom prst="rect">
          <a:avLst/>
        </a:prstGeom>
      </xdr:spPr>
    </xdr:pic>
    <xdr:clientData/>
  </xdr:twoCellAnchor>
  <xdr:twoCellAnchor editAs="oneCell">
    <xdr:from>
      <xdr:col>1</xdr:col>
      <xdr:colOff>76200</xdr:colOff>
      <xdr:row>53</xdr:row>
      <xdr:rowOff>0</xdr:rowOff>
    </xdr:from>
    <xdr:to>
      <xdr:col>2</xdr:col>
      <xdr:colOff>304801</xdr:colOff>
      <xdr:row>56</xdr:row>
      <xdr:rowOff>47625</xdr:rowOff>
    </xdr:to>
    <xdr:pic>
      <xdr:nvPicPr>
        <xdr:cNvPr id="9" name="2 Imagen" descr="https://ids.gov.co/web/images/sampledata/overlay/logo.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0" y="0"/>
          <a:ext cx="1724026"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1266826</xdr:colOff>
      <xdr:row>68</xdr:row>
      <xdr:rowOff>95250</xdr:rowOff>
    </xdr:from>
    <xdr:to>
      <xdr:col>8</xdr:col>
      <xdr:colOff>609600</xdr:colOff>
      <xdr:row>71</xdr:row>
      <xdr:rowOff>5156</xdr:rowOff>
    </xdr:to>
    <xdr:pic>
      <xdr:nvPicPr>
        <xdr:cNvPr id="10" name="1 Imagen"/>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982326" y="95250"/>
          <a:ext cx="1857374" cy="481406"/>
        </a:xfrm>
        <a:prstGeom prst="rect">
          <a:avLst/>
        </a:prstGeom>
      </xdr:spPr>
    </xdr:pic>
    <xdr:clientData/>
  </xdr:twoCellAnchor>
  <xdr:twoCellAnchor editAs="oneCell">
    <xdr:from>
      <xdr:col>2</xdr:col>
      <xdr:colOff>0</xdr:colOff>
      <xdr:row>68</xdr:row>
      <xdr:rowOff>0</xdr:rowOff>
    </xdr:from>
    <xdr:to>
      <xdr:col>3</xdr:col>
      <xdr:colOff>123826</xdr:colOff>
      <xdr:row>71</xdr:row>
      <xdr:rowOff>47625</xdr:rowOff>
    </xdr:to>
    <xdr:pic>
      <xdr:nvPicPr>
        <xdr:cNvPr id="11" name="2 Imagen" descr="https://ids.gov.co/web/images/sampledata/overlay/logo.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0"/>
          <a:ext cx="1724026"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783431</xdr:colOff>
      <xdr:row>83</xdr:row>
      <xdr:rowOff>240507</xdr:rowOff>
    </xdr:from>
    <xdr:to>
      <xdr:col>10</xdr:col>
      <xdr:colOff>321469</xdr:colOff>
      <xdr:row>86</xdr:row>
      <xdr:rowOff>98026</xdr:rowOff>
    </xdr:to>
    <xdr:pic>
      <xdr:nvPicPr>
        <xdr:cNvPr id="12" name="1 Imagen"/>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356056" y="240507"/>
          <a:ext cx="1843088" cy="476644"/>
        </a:xfrm>
        <a:prstGeom prst="rect">
          <a:avLst/>
        </a:prstGeom>
      </xdr:spPr>
    </xdr:pic>
    <xdr:clientData/>
  </xdr:twoCellAnchor>
  <xdr:twoCellAnchor editAs="oneCell">
    <xdr:from>
      <xdr:col>2</xdr:col>
      <xdr:colOff>557213</xdr:colOff>
      <xdr:row>83</xdr:row>
      <xdr:rowOff>190500</xdr:rowOff>
    </xdr:from>
    <xdr:to>
      <xdr:col>3</xdr:col>
      <xdr:colOff>328612</xdr:colOff>
      <xdr:row>87</xdr:row>
      <xdr:rowOff>114299</xdr:rowOff>
    </xdr:to>
    <xdr:pic>
      <xdr:nvPicPr>
        <xdr:cNvPr id="13" name="2 Imagen" descr="https://ids.gov.co/web/images/sampledata/overlay/logo.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1538" y="190500"/>
          <a:ext cx="1371599" cy="685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stemas/Plan_Anticorrupcion/2017/2.Estrategias%20de%20Racionalizaci&#243;n%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C2" t="str">
            <v>Central</v>
          </cell>
          <cell r="D2" t="str">
            <v>Amazonas</v>
          </cell>
          <cell r="E2">
            <v>2015</v>
          </cell>
        </row>
        <row r="3">
          <cell r="A3" t="str">
            <v>Nacional</v>
          </cell>
          <cell r="B3" t="str">
            <v>Ambiente y Desarrollo Sostenible</v>
          </cell>
          <cell r="C3" t="str">
            <v>Descentralizado</v>
          </cell>
          <cell r="D3" t="str">
            <v>Antioquia</v>
          </cell>
          <cell r="E3">
            <v>2016</v>
          </cell>
        </row>
        <row r="4">
          <cell r="A4" t="str">
            <v>Territorial</v>
          </cell>
          <cell r="B4" t="str">
            <v>Ciencia, Tecnología e innovación</v>
          </cell>
          <cell r="D4" t="str">
            <v>Arauca</v>
          </cell>
          <cell r="E4">
            <v>2017</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205"/>
  <sheetViews>
    <sheetView tabSelected="1" zoomScale="25" zoomScaleNormal="25" zoomScalePageLayoutView="119" workbookViewId="0">
      <pane ySplit="9" topLeftCell="A10" activePane="bottomLeft" state="frozen"/>
      <selection pane="bottomLeft" activeCell="A10" sqref="A10:A205"/>
    </sheetView>
  </sheetViews>
  <sheetFormatPr baseColWidth="10" defaultColWidth="10.85546875" defaultRowHeight="15" x14ac:dyDescent="0.25"/>
  <cols>
    <col min="1" max="1" width="29.7109375" style="1" customWidth="1"/>
    <col min="2" max="2" width="21.42578125" style="1" customWidth="1"/>
    <col min="3" max="3" width="47.28515625" style="1" customWidth="1"/>
    <col min="4" max="4" width="23.42578125" style="1" customWidth="1"/>
    <col min="5" max="5" width="39.42578125" style="1" customWidth="1"/>
    <col min="6" max="6" width="23.42578125" style="1" customWidth="1"/>
    <col min="7" max="7" width="16.140625" style="1" customWidth="1"/>
    <col min="8" max="8" width="20.42578125" style="5" customWidth="1"/>
    <col min="9" max="9" width="19.140625" style="6" customWidth="1"/>
    <col min="10" max="10" width="23.85546875" style="1" customWidth="1"/>
    <col min="11" max="11" width="19.42578125" style="6" customWidth="1"/>
    <col min="12" max="12" width="16.140625" style="79" customWidth="1"/>
    <col min="13" max="13" width="17.85546875" style="5" customWidth="1"/>
    <col min="14" max="14" width="19.140625" style="6" customWidth="1"/>
    <col min="15" max="15" width="25.85546875" style="1" customWidth="1"/>
    <col min="16" max="16" width="19.42578125" style="6" customWidth="1"/>
    <col min="17" max="17" width="16.140625" style="1" customWidth="1"/>
    <col min="18" max="18" width="18.140625" style="5" customWidth="1"/>
    <col min="19" max="19" width="19.140625" style="6" customWidth="1"/>
    <col min="20" max="20" width="23.85546875" style="1" customWidth="1"/>
    <col min="21" max="21" width="19.42578125" style="6" customWidth="1"/>
    <col min="22" max="22" width="16.140625" style="1" customWidth="1"/>
    <col min="23" max="23" width="19.85546875" style="5" customWidth="1"/>
    <col min="24" max="24" width="19.140625" style="6" customWidth="1"/>
    <col min="25" max="25" width="24.140625" style="1" customWidth="1"/>
    <col min="26" max="26" width="19.42578125" style="6" customWidth="1"/>
    <col min="27" max="16384" width="10.85546875" style="1"/>
  </cols>
  <sheetData>
    <row r="1" spans="1:32" s="7" customFormat="1" ht="15" customHeight="1" x14ac:dyDescent="0.25">
      <c r="A1" s="237"/>
      <c r="B1" s="237"/>
      <c r="C1" s="237"/>
      <c r="D1" s="202" t="s">
        <v>6</v>
      </c>
      <c r="E1" s="203"/>
      <c r="F1" s="203"/>
      <c r="G1" s="203"/>
      <c r="H1" s="203"/>
      <c r="I1" s="203"/>
      <c r="J1" s="203"/>
      <c r="K1" s="203"/>
      <c r="L1" s="203"/>
      <c r="M1" s="203"/>
      <c r="N1" s="203"/>
      <c r="O1" s="203"/>
      <c r="P1" s="203"/>
      <c r="Q1" s="203"/>
      <c r="R1" s="203"/>
      <c r="S1" s="203"/>
      <c r="T1" s="203"/>
      <c r="U1" s="203"/>
      <c r="V1" s="203"/>
      <c r="W1" s="203"/>
      <c r="X1" s="204"/>
      <c r="Y1" s="180" t="s">
        <v>7</v>
      </c>
      <c r="Z1" s="181"/>
    </row>
    <row r="2" spans="1:32" s="7" customFormat="1" ht="15" customHeight="1" x14ac:dyDescent="0.25">
      <c r="A2" s="237"/>
      <c r="B2" s="237"/>
      <c r="C2" s="237"/>
      <c r="D2" s="205" t="s">
        <v>22</v>
      </c>
      <c r="E2" s="206"/>
      <c r="F2" s="206"/>
      <c r="G2" s="206"/>
      <c r="H2" s="206"/>
      <c r="I2" s="206"/>
      <c r="J2" s="206"/>
      <c r="K2" s="206"/>
      <c r="L2" s="206"/>
      <c r="M2" s="206"/>
      <c r="N2" s="206"/>
      <c r="O2" s="206"/>
      <c r="P2" s="206"/>
      <c r="Q2" s="206"/>
      <c r="R2" s="206"/>
      <c r="S2" s="206"/>
      <c r="T2" s="206"/>
      <c r="U2" s="206"/>
      <c r="V2" s="206"/>
      <c r="W2" s="206"/>
      <c r="X2" s="207"/>
      <c r="Y2" s="189" t="s">
        <v>8</v>
      </c>
      <c r="Z2" s="190"/>
    </row>
    <row r="3" spans="1:32" s="7" customFormat="1" x14ac:dyDescent="0.25">
      <c r="A3" s="237"/>
      <c r="B3" s="237"/>
      <c r="C3" s="237"/>
      <c r="D3" s="208"/>
      <c r="E3" s="209"/>
      <c r="F3" s="209"/>
      <c r="G3" s="209"/>
      <c r="H3" s="209"/>
      <c r="I3" s="209"/>
      <c r="J3" s="209"/>
      <c r="K3" s="209"/>
      <c r="L3" s="209"/>
      <c r="M3" s="209"/>
      <c r="N3" s="209"/>
      <c r="O3" s="209"/>
      <c r="P3" s="209"/>
      <c r="Q3" s="209"/>
      <c r="R3" s="209"/>
      <c r="S3" s="209"/>
      <c r="T3" s="209"/>
      <c r="U3" s="209"/>
      <c r="V3" s="209"/>
      <c r="W3" s="209"/>
      <c r="X3" s="210"/>
      <c r="Y3" s="191"/>
      <c r="Z3" s="192"/>
    </row>
    <row r="4" spans="1:32" s="7" customFormat="1" x14ac:dyDescent="0.25">
      <c r="A4" s="237"/>
      <c r="B4" s="237"/>
      <c r="C4" s="237"/>
      <c r="D4" s="208"/>
      <c r="E4" s="209"/>
      <c r="F4" s="209"/>
      <c r="G4" s="209"/>
      <c r="H4" s="209"/>
      <c r="I4" s="209"/>
      <c r="J4" s="209"/>
      <c r="K4" s="209"/>
      <c r="L4" s="209"/>
      <c r="M4" s="209"/>
      <c r="N4" s="209"/>
      <c r="O4" s="209"/>
      <c r="P4" s="209"/>
      <c r="Q4" s="209"/>
      <c r="R4" s="209"/>
      <c r="S4" s="209"/>
      <c r="T4" s="209"/>
      <c r="U4" s="209"/>
      <c r="V4" s="209"/>
      <c r="W4" s="209"/>
      <c r="X4" s="210"/>
      <c r="Y4" s="193" t="s">
        <v>5</v>
      </c>
      <c r="Z4" s="194"/>
    </row>
    <row r="5" spans="1:32" s="7" customFormat="1" x14ac:dyDescent="0.25">
      <c r="A5" s="237"/>
      <c r="B5" s="237"/>
      <c r="C5" s="237"/>
      <c r="D5" s="211"/>
      <c r="E5" s="212"/>
      <c r="F5" s="212"/>
      <c r="G5" s="212"/>
      <c r="H5" s="212"/>
      <c r="I5" s="212"/>
      <c r="J5" s="212"/>
      <c r="K5" s="212"/>
      <c r="L5" s="212"/>
      <c r="M5" s="212"/>
      <c r="N5" s="212"/>
      <c r="O5" s="212"/>
      <c r="P5" s="212"/>
      <c r="Q5" s="212"/>
      <c r="R5" s="212"/>
      <c r="S5" s="212"/>
      <c r="T5" s="212"/>
      <c r="U5" s="212"/>
      <c r="V5" s="212"/>
      <c r="W5" s="212"/>
      <c r="X5" s="213"/>
      <c r="Y5" s="193" t="s">
        <v>36</v>
      </c>
      <c r="Z5" s="194"/>
    </row>
    <row r="6" spans="1:32" s="4" customFormat="1" ht="54" customHeight="1" thickBot="1" x14ac:dyDescent="0.3">
      <c r="A6" s="238" t="s">
        <v>373</v>
      </c>
      <c r="B6" s="238"/>
      <c r="C6" s="238"/>
      <c r="D6" s="2"/>
      <c r="E6" s="2"/>
      <c r="F6" s="2"/>
      <c r="G6" s="2"/>
      <c r="H6" s="3"/>
      <c r="I6" s="2"/>
      <c r="J6" s="2"/>
      <c r="K6" s="2"/>
      <c r="L6" s="2"/>
      <c r="M6" s="3"/>
      <c r="N6" s="2"/>
      <c r="O6" s="2"/>
      <c r="P6" s="2"/>
      <c r="Q6" s="2"/>
      <c r="R6" s="3"/>
      <c r="S6" s="2"/>
      <c r="T6" s="2"/>
      <c r="U6" s="2"/>
      <c r="V6" s="2"/>
      <c r="W6" s="3"/>
      <c r="X6" s="2"/>
      <c r="Y6" s="2"/>
      <c r="Z6" s="2"/>
    </row>
    <row r="7" spans="1:32" s="7" customFormat="1" ht="15.75" customHeight="1" thickBot="1" x14ac:dyDescent="0.3">
      <c r="A7" s="171" t="s">
        <v>17</v>
      </c>
      <c r="B7" s="171" t="s">
        <v>2</v>
      </c>
      <c r="C7" s="171" t="s">
        <v>3</v>
      </c>
      <c r="D7" s="171" t="s">
        <v>4</v>
      </c>
      <c r="E7" s="214" t="s">
        <v>0</v>
      </c>
      <c r="F7" s="215"/>
      <c r="G7" s="224" t="s">
        <v>35</v>
      </c>
      <c r="H7" s="225"/>
      <c r="I7" s="225"/>
      <c r="J7" s="225"/>
      <c r="K7" s="226"/>
      <c r="L7" s="221" t="s">
        <v>34</v>
      </c>
      <c r="M7" s="222"/>
      <c r="N7" s="222"/>
      <c r="O7" s="222"/>
      <c r="P7" s="223"/>
      <c r="Q7" s="199" t="s">
        <v>33</v>
      </c>
      <c r="R7" s="200"/>
      <c r="S7" s="200"/>
      <c r="T7" s="200"/>
      <c r="U7" s="201"/>
      <c r="V7" s="186" t="s">
        <v>32</v>
      </c>
      <c r="W7" s="187"/>
      <c r="X7" s="187"/>
      <c r="Y7" s="187"/>
      <c r="Z7" s="188"/>
      <c r="AA7" s="23"/>
      <c r="AB7" s="23"/>
      <c r="AC7" s="23"/>
      <c r="AD7" s="23"/>
      <c r="AE7" s="23"/>
      <c r="AF7" s="23"/>
    </row>
    <row r="8" spans="1:32" s="7" customFormat="1" ht="15.75" customHeight="1" thickBot="1" x14ac:dyDescent="0.3">
      <c r="A8" s="171"/>
      <c r="B8" s="171"/>
      <c r="C8" s="171"/>
      <c r="D8" s="171"/>
      <c r="E8" s="216"/>
      <c r="F8" s="217"/>
      <c r="G8" s="236" t="s">
        <v>19</v>
      </c>
      <c r="H8" s="227"/>
      <c r="I8" s="227"/>
      <c r="J8" s="227" t="s">
        <v>1</v>
      </c>
      <c r="K8" s="234" t="s">
        <v>20</v>
      </c>
      <c r="L8" s="219" t="s">
        <v>19</v>
      </c>
      <c r="M8" s="220"/>
      <c r="N8" s="220"/>
      <c r="O8" s="229" t="s">
        <v>1</v>
      </c>
      <c r="P8" s="231" t="s">
        <v>27</v>
      </c>
      <c r="Q8" s="233" t="s">
        <v>19</v>
      </c>
      <c r="R8" s="182"/>
      <c r="S8" s="182"/>
      <c r="T8" s="182" t="s">
        <v>1</v>
      </c>
      <c r="U8" s="184" t="s">
        <v>24</v>
      </c>
      <c r="V8" s="218" t="s">
        <v>19</v>
      </c>
      <c r="W8" s="195"/>
      <c r="X8" s="195"/>
      <c r="Y8" s="195" t="s">
        <v>1</v>
      </c>
      <c r="Z8" s="197" t="s">
        <v>23</v>
      </c>
      <c r="AA8" s="23"/>
      <c r="AB8" s="23"/>
      <c r="AC8" s="23"/>
      <c r="AD8" s="23"/>
      <c r="AE8" s="23"/>
      <c r="AF8" s="23"/>
    </row>
    <row r="9" spans="1:32" s="7" customFormat="1" ht="89.25" customHeight="1" x14ac:dyDescent="0.25">
      <c r="A9" s="172"/>
      <c r="B9" s="172"/>
      <c r="C9" s="172"/>
      <c r="D9" s="172"/>
      <c r="E9" s="21" t="s">
        <v>18</v>
      </c>
      <c r="F9" s="22" t="s">
        <v>21</v>
      </c>
      <c r="G9" s="9" t="s">
        <v>30</v>
      </c>
      <c r="H9" s="10" t="s">
        <v>31</v>
      </c>
      <c r="I9" s="11" t="s">
        <v>29</v>
      </c>
      <c r="J9" s="228"/>
      <c r="K9" s="235"/>
      <c r="L9" s="12" t="s">
        <v>30</v>
      </c>
      <c r="M9" s="13" t="s">
        <v>31</v>
      </c>
      <c r="N9" s="14" t="s">
        <v>28</v>
      </c>
      <c r="O9" s="230"/>
      <c r="P9" s="232"/>
      <c r="Q9" s="15" t="s">
        <v>30</v>
      </c>
      <c r="R9" s="16" t="s">
        <v>31</v>
      </c>
      <c r="S9" s="17" t="s">
        <v>26</v>
      </c>
      <c r="T9" s="183"/>
      <c r="U9" s="185"/>
      <c r="V9" s="18" t="s">
        <v>30</v>
      </c>
      <c r="W9" s="19" t="s">
        <v>31</v>
      </c>
      <c r="X9" s="20" t="s">
        <v>25</v>
      </c>
      <c r="Y9" s="196"/>
      <c r="Z9" s="198"/>
      <c r="AA9" s="23"/>
      <c r="AB9" s="23"/>
      <c r="AC9" s="23"/>
      <c r="AD9" s="23"/>
      <c r="AE9" s="23"/>
      <c r="AF9" s="23"/>
    </row>
    <row r="10" spans="1:32" ht="71.25" customHeight="1" x14ac:dyDescent="0.25">
      <c r="A10" s="130" t="s">
        <v>41</v>
      </c>
      <c r="B10" s="169" t="s">
        <v>374</v>
      </c>
      <c r="C10" s="132" t="s">
        <v>429</v>
      </c>
      <c r="D10" s="148" t="s">
        <v>461</v>
      </c>
      <c r="E10" s="148" t="s">
        <v>375</v>
      </c>
      <c r="F10" s="120">
        <v>1</v>
      </c>
      <c r="G10" s="121">
        <v>16</v>
      </c>
      <c r="H10" s="121">
        <v>16</v>
      </c>
      <c r="I10" s="124">
        <f>IFERROR((G10/H10),0)</f>
        <v>1</v>
      </c>
      <c r="J10" s="120" t="s">
        <v>516</v>
      </c>
      <c r="K10" s="123">
        <f>IFERROR(IF(F10="Según demanda",G10/H10,G10/F10),0)</f>
        <v>16</v>
      </c>
      <c r="L10" s="121"/>
      <c r="M10" s="121"/>
      <c r="N10" s="124">
        <f>IFERROR((L10/M10),0)</f>
        <v>0</v>
      </c>
      <c r="O10" s="120"/>
      <c r="P10" s="123">
        <f>IFERROR(IF(F10="Según demanda",(L10+G10)/(H10+M10),(L10+G10)/F10),0)</f>
        <v>16</v>
      </c>
      <c r="Q10" s="121"/>
      <c r="R10" s="121"/>
      <c r="S10" s="124">
        <f>IFERROR((Q10/R10),0)</f>
        <v>0</v>
      </c>
      <c r="T10" s="120"/>
      <c r="U10" s="123">
        <f>IFERROR(IF(F10="Según demanda",(Q10+L10+G10)/(H10+M10+R10),(Q10+L10+G10)/F10),0)</f>
        <v>16</v>
      </c>
      <c r="V10" s="121"/>
      <c r="W10" s="121"/>
      <c r="X10" s="124">
        <f>IFERROR((V10/W10),0)</f>
        <v>0</v>
      </c>
      <c r="Y10" s="120"/>
      <c r="Z10" s="123">
        <f>IFERROR(IF(F10="Según demanda",(V10+Q10+L10+G10)/(H10+M10+R10+W10),(V10+Q10+L10+G10)/F10),0)</f>
        <v>16</v>
      </c>
      <c r="AA10" s="79"/>
    </row>
    <row r="11" spans="1:32" ht="42.75" customHeight="1" x14ac:dyDescent="0.25">
      <c r="A11" s="130" t="s">
        <v>9</v>
      </c>
      <c r="B11" s="262"/>
      <c r="C11" s="132" t="s">
        <v>430</v>
      </c>
      <c r="D11" s="148" t="s">
        <v>376</v>
      </c>
      <c r="E11" s="148" t="s">
        <v>375</v>
      </c>
      <c r="F11" s="120">
        <v>1</v>
      </c>
      <c r="G11" s="121">
        <v>1</v>
      </c>
      <c r="H11" s="121">
        <v>1</v>
      </c>
      <c r="I11" s="124">
        <f>IFERROR((G11/H11),0)</f>
        <v>1</v>
      </c>
      <c r="J11" s="120" t="s">
        <v>517</v>
      </c>
      <c r="K11" s="123">
        <f>IFERROR(IF(F11="Según demanda",G11/H11,G11/F11),0)</f>
        <v>1</v>
      </c>
      <c r="L11" s="121"/>
      <c r="M11" s="121"/>
      <c r="N11" s="124">
        <f t="shared" ref="N11:N24" si="0">IFERROR((L11/M11),0)</f>
        <v>0</v>
      </c>
      <c r="O11" s="120"/>
      <c r="P11" s="123">
        <f t="shared" ref="P11:P24" si="1">IFERROR(IF(F11="Según demanda",(L11+G11)/(H11+M11),(L11+G11)/F11),0)</f>
        <v>1</v>
      </c>
      <c r="Q11" s="121"/>
      <c r="R11" s="121"/>
      <c r="S11" s="124">
        <f t="shared" ref="S11:S63" si="2">IFERROR((Q11/R11),0)</f>
        <v>0</v>
      </c>
      <c r="T11" s="120"/>
      <c r="U11" s="123">
        <f t="shared" ref="U11:U50" si="3">IFERROR(IF(F11="Según demanda",(Q11+L11+G11)/(H11+M11+R11),(Q11+L11+G11)/F11),0)</f>
        <v>1</v>
      </c>
      <c r="V11" s="121"/>
      <c r="W11" s="121"/>
      <c r="X11" s="124">
        <f t="shared" ref="X11:X24" si="4">IFERROR((V11/W11),0)</f>
        <v>0</v>
      </c>
      <c r="Y11" s="120"/>
      <c r="Z11" s="123">
        <f t="shared" ref="Z11:Z24" si="5">IFERROR(IF(F11="Según demanda",(V11+Q11+L11+G11)/(H11+M11+R11+W11),(V11+Q11+L11+G11)/F11),0)</f>
        <v>1</v>
      </c>
    </row>
    <row r="12" spans="1:32" ht="42.75" customHeight="1" x14ac:dyDescent="0.25">
      <c r="A12" s="130" t="s">
        <v>11</v>
      </c>
      <c r="B12" s="170"/>
      <c r="C12" s="132" t="s">
        <v>431</v>
      </c>
      <c r="D12" s="148" t="s">
        <v>377</v>
      </c>
      <c r="E12" s="148" t="s">
        <v>378</v>
      </c>
      <c r="F12" s="120">
        <v>4</v>
      </c>
      <c r="G12" s="121">
        <v>1</v>
      </c>
      <c r="H12" s="26">
        <v>4</v>
      </c>
      <c r="I12" s="124">
        <f t="shared" ref="I12:I44" si="6">IFERROR((G12/H12),0)</f>
        <v>0.25</v>
      </c>
      <c r="J12" s="120" t="s">
        <v>518</v>
      </c>
      <c r="K12" s="123">
        <f t="shared" ref="K12:K44" si="7">IFERROR(IF(F12="Según demanda",G12/H12,G12/F12),0)</f>
        <v>0.25</v>
      </c>
      <c r="L12" s="121"/>
      <c r="M12" s="121"/>
      <c r="N12" s="124">
        <f t="shared" si="0"/>
        <v>0</v>
      </c>
      <c r="O12" s="120"/>
      <c r="P12" s="123">
        <f t="shared" si="1"/>
        <v>0.25</v>
      </c>
      <c r="Q12" s="121"/>
      <c r="R12" s="121"/>
      <c r="S12" s="124">
        <f t="shared" si="2"/>
        <v>0</v>
      </c>
      <c r="T12" s="120"/>
      <c r="U12" s="123">
        <f t="shared" si="3"/>
        <v>0.25</v>
      </c>
      <c r="V12" s="121"/>
      <c r="W12" s="121"/>
      <c r="X12" s="124">
        <f t="shared" si="4"/>
        <v>0</v>
      </c>
      <c r="Y12" s="120"/>
      <c r="Z12" s="123">
        <f t="shared" si="5"/>
        <v>0.25</v>
      </c>
    </row>
    <row r="13" spans="1:32" ht="57" customHeight="1" x14ac:dyDescent="0.25">
      <c r="A13" s="130" t="s">
        <v>9</v>
      </c>
      <c r="B13" s="169" t="s">
        <v>379</v>
      </c>
      <c r="C13" s="132" t="s">
        <v>432</v>
      </c>
      <c r="D13" s="148" t="s">
        <v>380</v>
      </c>
      <c r="E13" s="148" t="s">
        <v>381</v>
      </c>
      <c r="F13" s="120">
        <v>4</v>
      </c>
      <c r="G13" s="121">
        <v>1</v>
      </c>
      <c r="H13" s="26">
        <v>4</v>
      </c>
      <c r="I13" s="124">
        <f t="shared" si="6"/>
        <v>0.25</v>
      </c>
      <c r="J13" s="120" t="s">
        <v>519</v>
      </c>
      <c r="K13" s="123">
        <f t="shared" si="7"/>
        <v>0.25</v>
      </c>
      <c r="L13" s="121"/>
      <c r="M13" s="121"/>
      <c r="N13" s="124">
        <f t="shared" si="0"/>
        <v>0</v>
      </c>
      <c r="O13" s="120"/>
      <c r="P13" s="123">
        <f t="shared" si="1"/>
        <v>0.25</v>
      </c>
      <c r="Q13" s="121"/>
      <c r="R13" s="121"/>
      <c r="S13" s="124">
        <f t="shared" si="2"/>
        <v>0</v>
      </c>
      <c r="T13" s="120"/>
      <c r="U13" s="123">
        <f t="shared" si="3"/>
        <v>0.25</v>
      </c>
      <c r="V13" s="121"/>
      <c r="W13" s="121"/>
      <c r="X13" s="124">
        <f t="shared" si="4"/>
        <v>0</v>
      </c>
      <c r="Y13" s="120"/>
      <c r="Z13" s="123">
        <f t="shared" si="5"/>
        <v>0.25</v>
      </c>
    </row>
    <row r="14" spans="1:32" ht="42.75" x14ac:dyDescent="0.25">
      <c r="A14" s="130" t="s">
        <v>9</v>
      </c>
      <c r="B14" s="262"/>
      <c r="C14" s="132" t="s">
        <v>382</v>
      </c>
      <c r="D14" s="148" t="s">
        <v>383</v>
      </c>
      <c r="E14" s="148" t="s">
        <v>381</v>
      </c>
      <c r="F14" s="120" t="s">
        <v>384</v>
      </c>
      <c r="G14" s="121">
        <v>0</v>
      </c>
      <c r="H14" s="26">
        <v>0</v>
      </c>
      <c r="I14" s="124">
        <f t="shared" si="6"/>
        <v>0</v>
      </c>
      <c r="J14" s="120" t="s">
        <v>520</v>
      </c>
      <c r="K14" s="123">
        <f t="shared" si="7"/>
        <v>0</v>
      </c>
      <c r="L14" s="121"/>
      <c r="M14" s="121"/>
      <c r="N14" s="124">
        <f t="shared" si="0"/>
        <v>0</v>
      </c>
      <c r="O14" s="120"/>
      <c r="P14" s="123">
        <f t="shared" si="1"/>
        <v>0</v>
      </c>
      <c r="Q14" s="121"/>
      <c r="R14" s="121"/>
      <c r="S14" s="124">
        <f>IFERROR((Q14/R14),0)</f>
        <v>0</v>
      </c>
      <c r="T14" s="120"/>
      <c r="U14" s="123">
        <f t="shared" si="3"/>
        <v>0</v>
      </c>
      <c r="V14" s="121"/>
      <c r="W14" s="121"/>
      <c r="X14" s="124">
        <f t="shared" si="4"/>
        <v>0</v>
      </c>
      <c r="Y14" s="120"/>
      <c r="Z14" s="123">
        <f>IFERROR(IF(F14="Según demanda",(V14+Q14+L14+G14)/(H14+M14+R14+W14),(V14+Q14+L14+G14)/F14),0)</f>
        <v>0</v>
      </c>
    </row>
    <row r="15" spans="1:32" ht="42.75" x14ac:dyDescent="0.25">
      <c r="A15" s="130" t="s">
        <v>41</v>
      </c>
      <c r="B15" s="170"/>
      <c r="C15" s="132" t="s">
        <v>385</v>
      </c>
      <c r="D15" s="148" t="s">
        <v>386</v>
      </c>
      <c r="E15" s="148" t="s">
        <v>375</v>
      </c>
      <c r="F15" s="120">
        <v>1</v>
      </c>
      <c r="G15" s="121">
        <v>0</v>
      </c>
      <c r="H15" s="121">
        <v>0</v>
      </c>
      <c r="I15" s="124">
        <f t="shared" si="6"/>
        <v>0</v>
      </c>
      <c r="J15" s="120"/>
      <c r="K15" s="123">
        <f t="shared" si="7"/>
        <v>0</v>
      </c>
      <c r="L15" s="121"/>
      <c r="M15" s="121"/>
      <c r="N15" s="124">
        <f t="shared" si="0"/>
        <v>0</v>
      </c>
      <c r="O15" s="120"/>
      <c r="P15" s="123">
        <f t="shared" si="1"/>
        <v>0</v>
      </c>
      <c r="Q15" s="121"/>
      <c r="R15" s="121"/>
      <c r="S15" s="124">
        <f t="shared" si="2"/>
        <v>0</v>
      </c>
      <c r="T15" s="120"/>
      <c r="U15" s="123">
        <f t="shared" si="3"/>
        <v>0</v>
      </c>
      <c r="V15" s="121"/>
      <c r="W15" s="121"/>
      <c r="X15" s="124">
        <f t="shared" si="4"/>
        <v>0</v>
      </c>
      <c r="Y15" s="120"/>
      <c r="Z15" s="123">
        <f t="shared" si="5"/>
        <v>0</v>
      </c>
    </row>
    <row r="16" spans="1:32" ht="71.25" customHeight="1" x14ac:dyDescent="0.25">
      <c r="A16" s="130" t="s">
        <v>12</v>
      </c>
      <c r="B16" s="308" t="s">
        <v>387</v>
      </c>
      <c r="C16" s="132" t="s">
        <v>433</v>
      </c>
      <c r="D16" s="148" t="s">
        <v>393</v>
      </c>
      <c r="E16" s="148" t="s">
        <v>480</v>
      </c>
      <c r="F16" s="120">
        <v>1</v>
      </c>
      <c r="G16" s="121">
        <v>0</v>
      </c>
      <c r="H16" s="121">
        <v>0</v>
      </c>
      <c r="I16" s="124">
        <f t="shared" si="6"/>
        <v>0</v>
      </c>
      <c r="J16" s="120" t="s">
        <v>521</v>
      </c>
      <c r="K16" s="123">
        <f t="shared" si="7"/>
        <v>0</v>
      </c>
      <c r="L16" s="121"/>
      <c r="M16" s="121"/>
      <c r="N16" s="124">
        <f t="shared" si="0"/>
        <v>0</v>
      </c>
      <c r="O16" s="120"/>
      <c r="P16" s="123">
        <f t="shared" si="1"/>
        <v>0</v>
      </c>
      <c r="Q16" s="121"/>
      <c r="R16" s="121"/>
      <c r="S16" s="124">
        <f t="shared" si="2"/>
        <v>0</v>
      </c>
      <c r="T16" s="120"/>
      <c r="U16" s="123">
        <f t="shared" si="3"/>
        <v>0</v>
      </c>
      <c r="V16" s="121"/>
      <c r="W16" s="121"/>
      <c r="X16" s="124">
        <f t="shared" si="4"/>
        <v>0</v>
      </c>
      <c r="Y16" s="120"/>
      <c r="Z16" s="123">
        <f t="shared" si="5"/>
        <v>0</v>
      </c>
    </row>
    <row r="17" spans="1:26" ht="71.25" x14ac:dyDescent="0.25">
      <c r="A17" s="130" t="s">
        <v>13</v>
      </c>
      <c r="B17" s="309"/>
      <c r="C17" s="132" t="s">
        <v>388</v>
      </c>
      <c r="D17" s="148" t="s">
        <v>389</v>
      </c>
      <c r="E17" s="148" t="s">
        <v>375</v>
      </c>
      <c r="F17" s="120">
        <v>1</v>
      </c>
      <c r="G17" s="121">
        <v>1</v>
      </c>
      <c r="H17" s="121">
        <v>1</v>
      </c>
      <c r="I17" s="124">
        <f t="shared" si="6"/>
        <v>1</v>
      </c>
      <c r="J17" s="120" t="s">
        <v>522</v>
      </c>
      <c r="K17" s="123">
        <f t="shared" si="7"/>
        <v>1</v>
      </c>
      <c r="L17" s="121"/>
      <c r="M17" s="121"/>
      <c r="N17" s="124">
        <f t="shared" si="0"/>
        <v>0</v>
      </c>
      <c r="O17" s="120"/>
      <c r="P17" s="123">
        <f t="shared" si="1"/>
        <v>1</v>
      </c>
      <c r="Q17" s="121"/>
      <c r="R17" s="121"/>
      <c r="S17" s="124">
        <f t="shared" si="2"/>
        <v>0</v>
      </c>
      <c r="T17" s="120"/>
      <c r="U17" s="123">
        <f t="shared" si="3"/>
        <v>1</v>
      </c>
      <c r="V17" s="121"/>
      <c r="W17" s="121"/>
      <c r="X17" s="124">
        <f t="shared" si="4"/>
        <v>0</v>
      </c>
      <c r="Y17" s="120"/>
      <c r="Z17" s="123">
        <f>IFERROR(IF(F17="Según demanda",(V17+Q17+L17+G17)/(H17+M17+R17+W17),(V17+Q17+L17+G17)/F17),0)</f>
        <v>1</v>
      </c>
    </row>
    <row r="18" spans="1:26" ht="42.75" x14ac:dyDescent="0.25">
      <c r="A18" s="130" t="s">
        <v>14</v>
      </c>
      <c r="B18" s="309"/>
      <c r="C18" s="132" t="s">
        <v>390</v>
      </c>
      <c r="D18" s="148" t="s">
        <v>391</v>
      </c>
      <c r="E18" s="148" t="s">
        <v>375</v>
      </c>
      <c r="F18" s="120" t="s">
        <v>395</v>
      </c>
      <c r="G18" s="121">
        <v>1</v>
      </c>
      <c r="H18" s="121">
        <v>1</v>
      </c>
      <c r="I18" s="124">
        <f t="shared" si="6"/>
        <v>1</v>
      </c>
      <c r="J18" s="120" t="s">
        <v>523</v>
      </c>
      <c r="K18" s="123">
        <f t="shared" si="7"/>
        <v>1</v>
      </c>
      <c r="L18" s="121"/>
      <c r="M18" s="121"/>
      <c r="N18" s="124">
        <f t="shared" si="0"/>
        <v>0</v>
      </c>
      <c r="O18" s="120"/>
      <c r="P18" s="123">
        <f t="shared" si="1"/>
        <v>1</v>
      </c>
      <c r="Q18" s="121"/>
      <c r="R18" s="121"/>
      <c r="S18" s="124">
        <f t="shared" si="2"/>
        <v>0</v>
      </c>
      <c r="T18" s="120"/>
      <c r="U18" s="123">
        <f t="shared" si="3"/>
        <v>1</v>
      </c>
      <c r="V18" s="121"/>
      <c r="W18" s="121"/>
      <c r="X18" s="124">
        <f t="shared" si="4"/>
        <v>0</v>
      </c>
      <c r="Y18" s="120"/>
      <c r="Z18" s="123">
        <f t="shared" si="5"/>
        <v>1</v>
      </c>
    </row>
    <row r="19" spans="1:26" ht="57" customHeight="1" x14ac:dyDescent="0.25">
      <c r="A19" s="130" t="s">
        <v>42</v>
      </c>
      <c r="B19" s="310"/>
      <c r="C19" s="132" t="s">
        <v>392</v>
      </c>
      <c r="D19" s="148" t="s">
        <v>393</v>
      </c>
      <c r="E19" s="148" t="s">
        <v>394</v>
      </c>
      <c r="F19" s="120">
        <v>1</v>
      </c>
      <c r="G19" s="121">
        <v>16</v>
      </c>
      <c r="H19" s="26">
        <v>16</v>
      </c>
      <c r="I19" s="124">
        <f t="shared" si="6"/>
        <v>1</v>
      </c>
      <c r="J19" s="120" t="s">
        <v>524</v>
      </c>
      <c r="K19" s="123">
        <f t="shared" si="7"/>
        <v>16</v>
      </c>
      <c r="L19" s="121"/>
      <c r="M19" s="121"/>
      <c r="N19" s="124">
        <f t="shared" si="0"/>
        <v>0</v>
      </c>
      <c r="O19" s="120"/>
      <c r="P19" s="123">
        <f t="shared" si="1"/>
        <v>16</v>
      </c>
      <c r="Q19" s="121"/>
      <c r="R19" s="121"/>
      <c r="S19" s="124">
        <f t="shared" si="2"/>
        <v>0</v>
      </c>
      <c r="T19" s="120"/>
      <c r="U19" s="123">
        <f t="shared" si="3"/>
        <v>16</v>
      </c>
      <c r="V19" s="121"/>
      <c r="W19" s="121"/>
      <c r="X19" s="124">
        <f t="shared" si="4"/>
        <v>0</v>
      </c>
      <c r="Y19" s="120"/>
      <c r="Z19" s="123">
        <f t="shared" si="5"/>
        <v>16</v>
      </c>
    </row>
    <row r="20" spans="1:26" ht="171" customHeight="1" x14ac:dyDescent="0.25">
      <c r="A20" s="130" t="s">
        <v>10</v>
      </c>
      <c r="B20" s="169" t="s">
        <v>454</v>
      </c>
      <c r="C20" s="148" t="s">
        <v>396</v>
      </c>
      <c r="D20" s="148" t="s">
        <v>397</v>
      </c>
      <c r="E20" s="148" t="s">
        <v>398</v>
      </c>
      <c r="F20" s="120" t="s">
        <v>395</v>
      </c>
      <c r="G20" s="121"/>
      <c r="H20" s="121"/>
      <c r="I20" s="124">
        <f t="shared" si="6"/>
        <v>0</v>
      </c>
      <c r="J20" s="120"/>
      <c r="K20" s="123">
        <f t="shared" si="7"/>
        <v>0</v>
      </c>
      <c r="L20" s="121"/>
      <c r="M20" s="121"/>
      <c r="N20" s="124">
        <f t="shared" si="0"/>
        <v>0</v>
      </c>
      <c r="O20" s="120"/>
      <c r="P20" s="123">
        <f t="shared" si="1"/>
        <v>0</v>
      </c>
      <c r="Q20" s="121"/>
      <c r="R20" s="121"/>
      <c r="S20" s="124">
        <f t="shared" si="2"/>
        <v>0</v>
      </c>
      <c r="T20" s="120"/>
      <c r="U20" s="123">
        <f t="shared" si="3"/>
        <v>0</v>
      </c>
      <c r="V20" s="121"/>
      <c r="W20" s="121"/>
      <c r="X20" s="124">
        <f t="shared" si="4"/>
        <v>0</v>
      </c>
      <c r="Y20" s="120"/>
      <c r="Z20" s="123">
        <f>IFERROR(IF(F20="Según demanda",(V20+Q20+L20+G20)/(H20+M20+R20+W20),(V20+Q20+L20+G20)/F20),0)</f>
        <v>0</v>
      </c>
    </row>
    <row r="21" spans="1:26" ht="142.5" customHeight="1" x14ac:dyDescent="0.25">
      <c r="A21" s="130" t="s">
        <v>10</v>
      </c>
      <c r="B21" s="170"/>
      <c r="C21" s="148" t="s">
        <v>399</v>
      </c>
      <c r="D21" s="148" t="s">
        <v>397</v>
      </c>
      <c r="E21" s="148" t="s">
        <v>400</v>
      </c>
      <c r="F21" s="120" t="s">
        <v>395</v>
      </c>
      <c r="G21" s="121">
        <v>3</v>
      </c>
      <c r="H21" s="121">
        <v>4</v>
      </c>
      <c r="I21" s="124">
        <f t="shared" si="6"/>
        <v>0.75</v>
      </c>
      <c r="J21" s="120"/>
      <c r="K21" s="123">
        <f t="shared" si="7"/>
        <v>0.75</v>
      </c>
      <c r="L21" s="121"/>
      <c r="M21" s="121"/>
      <c r="N21" s="124">
        <f t="shared" si="0"/>
        <v>0</v>
      </c>
      <c r="O21" s="120"/>
      <c r="P21" s="123">
        <f t="shared" si="1"/>
        <v>0.75</v>
      </c>
      <c r="Q21" s="121"/>
      <c r="R21" s="121"/>
      <c r="S21" s="124">
        <f t="shared" si="2"/>
        <v>0</v>
      </c>
      <c r="T21" s="120"/>
      <c r="U21" s="123">
        <f t="shared" si="3"/>
        <v>0.75</v>
      </c>
      <c r="V21" s="121"/>
      <c r="W21" s="121"/>
      <c r="X21" s="124">
        <f t="shared" si="4"/>
        <v>0</v>
      </c>
      <c r="Y21" s="120"/>
      <c r="Z21" s="123">
        <f t="shared" si="5"/>
        <v>0.75</v>
      </c>
    </row>
    <row r="22" spans="1:26" ht="57" customHeight="1" x14ac:dyDescent="0.25">
      <c r="A22" s="130" t="s">
        <v>15</v>
      </c>
      <c r="B22" s="169" t="s">
        <v>455</v>
      </c>
      <c r="C22" s="148" t="s">
        <v>434</v>
      </c>
      <c r="D22" s="148" t="s">
        <v>462</v>
      </c>
      <c r="E22" s="148" t="s">
        <v>394</v>
      </c>
      <c r="F22" s="120" t="s">
        <v>384</v>
      </c>
      <c r="G22" s="121">
        <v>1</v>
      </c>
      <c r="H22" s="26">
        <v>1</v>
      </c>
      <c r="I22" s="124">
        <f t="shared" si="6"/>
        <v>1</v>
      </c>
      <c r="J22" s="120"/>
      <c r="K22" s="123">
        <f t="shared" si="7"/>
        <v>1</v>
      </c>
      <c r="L22" s="121"/>
      <c r="M22" s="121"/>
      <c r="N22" s="124">
        <f t="shared" si="0"/>
        <v>0</v>
      </c>
      <c r="O22" s="120"/>
      <c r="P22" s="123">
        <f t="shared" si="1"/>
        <v>1</v>
      </c>
      <c r="Q22" s="121"/>
      <c r="R22" s="121"/>
      <c r="S22" s="124">
        <f t="shared" si="2"/>
        <v>0</v>
      </c>
      <c r="T22" s="120"/>
      <c r="U22" s="123">
        <f t="shared" si="3"/>
        <v>1</v>
      </c>
      <c r="V22" s="121"/>
      <c r="W22" s="121"/>
      <c r="X22" s="124">
        <f t="shared" si="4"/>
        <v>0</v>
      </c>
      <c r="Y22" s="120"/>
      <c r="Z22" s="123">
        <f>IFERROR(IF(F22="Según demanda",(V22+Q22+L22+G22)/(H22+M22+R22+W22),(V22+Q22+L22+G22)/F22),0)</f>
        <v>1</v>
      </c>
    </row>
    <row r="23" spans="1:26" ht="57" customHeight="1" x14ac:dyDescent="0.25">
      <c r="A23" s="130" t="s">
        <v>43</v>
      </c>
      <c r="B23" s="170"/>
      <c r="C23" s="148" t="s">
        <v>435</v>
      </c>
      <c r="D23" s="148" t="s">
        <v>463</v>
      </c>
      <c r="E23" s="148" t="s">
        <v>481</v>
      </c>
      <c r="F23" s="120" t="s">
        <v>384</v>
      </c>
      <c r="G23" s="121">
        <v>2</v>
      </c>
      <c r="H23" s="26">
        <v>2</v>
      </c>
      <c r="I23" s="124">
        <f t="shared" si="6"/>
        <v>1</v>
      </c>
      <c r="J23" s="120" t="s">
        <v>525</v>
      </c>
      <c r="K23" s="123">
        <f t="shared" si="7"/>
        <v>1</v>
      </c>
      <c r="L23" s="121"/>
      <c r="M23" s="121"/>
      <c r="N23" s="124">
        <f t="shared" si="0"/>
        <v>0</v>
      </c>
      <c r="O23" s="120"/>
      <c r="P23" s="123">
        <f t="shared" si="1"/>
        <v>1</v>
      </c>
      <c r="Q23" s="121"/>
      <c r="R23" s="121"/>
      <c r="S23" s="124">
        <f t="shared" si="2"/>
        <v>0</v>
      </c>
      <c r="T23" s="120"/>
      <c r="U23" s="123">
        <f t="shared" si="3"/>
        <v>1</v>
      </c>
      <c r="V23" s="121"/>
      <c r="W23" s="121"/>
      <c r="X23" s="124">
        <f t="shared" si="4"/>
        <v>0</v>
      </c>
      <c r="Y23" s="120"/>
      <c r="Z23" s="123">
        <f t="shared" si="5"/>
        <v>1</v>
      </c>
    </row>
    <row r="24" spans="1:26" ht="57" customHeight="1" x14ac:dyDescent="0.25">
      <c r="A24" s="130" t="s">
        <v>16</v>
      </c>
      <c r="B24" s="157" t="s">
        <v>401</v>
      </c>
      <c r="C24" s="157" t="s">
        <v>402</v>
      </c>
      <c r="D24" s="157" t="s">
        <v>403</v>
      </c>
      <c r="E24" s="148" t="s">
        <v>375</v>
      </c>
      <c r="F24" s="120" t="s">
        <v>384</v>
      </c>
      <c r="G24" s="121">
        <v>0</v>
      </c>
      <c r="H24" s="26">
        <v>0</v>
      </c>
      <c r="I24" s="124">
        <f t="shared" si="6"/>
        <v>0</v>
      </c>
      <c r="J24" s="120"/>
      <c r="K24" s="123">
        <f t="shared" si="7"/>
        <v>0</v>
      </c>
      <c r="L24" s="121"/>
      <c r="M24" s="121"/>
      <c r="N24" s="124">
        <f t="shared" si="0"/>
        <v>0</v>
      </c>
      <c r="O24" s="120"/>
      <c r="P24" s="123">
        <f t="shared" si="1"/>
        <v>0</v>
      </c>
      <c r="Q24" s="121"/>
      <c r="R24" s="121"/>
      <c r="S24" s="124">
        <f t="shared" si="2"/>
        <v>0</v>
      </c>
      <c r="T24" s="120"/>
      <c r="U24" s="123">
        <f t="shared" si="3"/>
        <v>0</v>
      </c>
      <c r="V24" s="121"/>
      <c r="W24" s="121"/>
      <c r="X24" s="124">
        <f t="shared" si="4"/>
        <v>0</v>
      </c>
      <c r="Y24" s="120"/>
      <c r="Z24" s="123">
        <f t="shared" si="5"/>
        <v>0</v>
      </c>
    </row>
    <row r="25" spans="1:26" ht="57" customHeight="1" x14ac:dyDescent="0.25">
      <c r="A25" s="34" t="s">
        <v>38</v>
      </c>
      <c r="B25" s="157" t="s">
        <v>404</v>
      </c>
      <c r="C25" s="157" t="s">
        <v>405</v>
      </c>
      <c r="D25" s="157" t="s">
        <v>406</v>
      </c>
      <c r="E25" s="148" t="s">
        <v>375</v>
      </c>
      <c r="F25" s="120">
        <v>2</v>
      </c>
      <c r="G25" s="121">
        <v>6</v>
      </c>
      <c r="H25" s="26">
        <v>6</v>
      </c>
      <c r="I25" s="124">
        <f t="shared" si="6"/>
        <v>1</v>
      </c>
      <c r="J25" s="8" t="s">
        <v>526</v>
      </c>
      <c r="K25" s="123">
        <f t="shared" si="7"/>
        <v>3</v>
      </c>
      <c r="L25" s="121"/>
      <c r="M25" s="121"/>
      <c r="N25" s="124">
        <f t="shared" ref="N25:N50" si="8">IFERROR((L25/M25),0)</f>
        <v>0</v>
      </c>
      <c r="O25" s="117"/>
      <c r="P25" s="123">
        <f t="shared" ref="P25:P50" si="9">IFERROR(IF(F25="Según demanda",(L25+G25)/(H25+M25),(L25+G25)/F25),0)</f>
        <v>3</v>
      </c>
      <c r="Q25" s="120"/>
      <c r="R25" s="121"/>
      <c r="S25" s="124">
        <f t="shared" si="2"/>
        <v>0</v>
      </c>
      <c r="T25" s="117"/>
      <c r="U25" s="123">
        <f t="shared" si="3"/>
        <v>3</v>
      </c>
      <c r="V25" s="121"/>
      <c r="W25" s="121"/>
      <c r="X25" s="124">
        <f t="shared" ref="X25:X49" si="10">IFERROR((V25/W25),0)</f>
        <v>0</v>
      </c>
      <c r="Y25" s="8"/>
      <c r="Z25" s="123">
        <f t="shared" ref="Z25:Z30" si="11">IFERROR(IF(F25="Según demanda",(V25+Q25+L25+G25)/(H25+M25+R25+W25),(V25+Q25+L25+G25)/F25),0)</f>
        <v>3</v>
      </c>
    </row>
    <row r="26" spans="1:26" ht="142.5" customHeight="1" x14ac:dyDescent="0.25">
      <c r="A26" s="34" t="s">
        <v>39</v>
      </c>
      <c r="B26" s="148" t="s">
        <v>407</v>
      </c>
      <c r="C26" s="99" t="s">
        <v>408</v>
      </c>
      <c r="D26" s="148" t="s">
        <v>409</v>
      </c>
      <c r="E26" s="148" t="s">
        <v>410</v>
      </c>
      <c r="F26" s="120">
        <v>1</v>
      </c>
      <c r="G26" s="121">
        <v>2</v>
      </c>
      <c r="H26" s="26">
        <v>2</v>
      </c>
      <c r="I26" s="124">
        <f t="shared" si="6"/>
        <v>1</v>
      </c>
      <c r="J26" s="8" t="s">
        <v>528</v>
      </c>
      <c r="K26" s="123">
        <f t="shared" si="7"/>
        <v>2</v>
      </c>
      <c r="L26" s="121"/>
      <c r="M26" s="121"/>
      <c r="N26" s="124">
        <f t="shared" si="8"/>
        <v>0</v>
      </c>
      <c r="O26" s="117"/>
      <c r="P26" s="123">
        <f t="shared" si="9"/>
        <v>2</v>
      </c>
      <c r="Q26" s="120"/>
      <c r="R26" s="121"/>
      <c r="S26" s="124">
        <f t="shared" si="2"/>
        <v>0</v>
      </c>
      <c r="T26" s="117"/>
      <c r="U26" s="123">
        <f t="shared" si="3"/>
        <v>2</v>
      </c>
      <c r="V26" s="121"/>
      <c r="W26" s="121"/>
      <c r="X26" s="124">
        <f t="shared" si="10"/>
        <v>0</v>
      </c>
      <c r="Y26" s="117"/>
      <c r="Z26" s="123">
        <f t="shared" si="11"/>
        <v>2</v>
      </c>
    </row>
    <row r="27" spans="1:26" ht="71.25" customHeight="1" x14ac:dyDescent="0.25">
      <c r="A27" s="34" t="s">
        <v>40</v>
      </c>
      <c r="B27" s="169" t="s">
        <v>419</v>
      </c>
      <c r="C27" s="176" t="s">
        <v>436</v>
      </c>
      <c r="D27" s="135" t="s">
        <v>464</v>
      </c>
      <c r="E27" s="148" t="s">
        <v>482</v>
      </c>
      <c r="F27" s="120" t="s">
        <v>384</v>
      </c>
      <c r="G27" s="121">
        <v>10</v>
      </c>
      <c r="H27" s="26">
        <v>10</v>
      </c>
      <c r="I27" s="124">
        <f t="shared" si="6"/>
        <v>1</v>
      </c>
      <c r="J27" s="8"/>
      <c r="K27" s="123">
        <f t="shared" si="7"/>
        <v>1</v>
      </c>
      <c r="L27" s="121"/>
      <c r="M27" s="121"/>
      <c r="N27" s="124">
        <f t="shared" si="8"/>
        <v>0</v>
      </c>
      <c r="O27" s="8"/>
      <c r="P27" s="123">
        <f t="shared" si="9"/>
        <v>1</v>
      </c>
      <c r="Q27" s="120"/>
      <c r="R27" s="121"/>
      <c r="S27" s="124">
        <f t="shared" si="2"/>
        <v>0</v>
      </c>
      <c r="T27" s="8"/>
      <c r="U27" s="123">
        <f t="shared" si="3"/>
        <v>1</v>
      </c>
      <c r="V27" s="121"/>
      <c r="W27" s="121"/>
      <c r="X27" s="124">
        <f t="shared" si="10"/>
        <v>0</v>
      </c>
      <c r="Y27" s="8"/>
      <c r="Z27" s="123">
        <f t="shared" si="11"/>
        <v>1</v>
      </c>
    </row>
    <row r="28" spans="1:26" ht="71.25" customHeight="1" x14ac:dyDescent="0.25">
      <c r="A28" s="34" t="s">
        <v>40</v>
      </c>
      <c r="B28" s="262"/>
      <c r="C28" s="177"/>
      <c r="D28" s="166" t="s">
        <v>420</v>
      </c>
      <c r="E28" s="102" t="s">
        <v>421</v>
      </c>
      <c r="F28" s="120" t="s">
        <v>418</v>
      </c>
      <c r="G28" s="121">
        <v>10</v>
      </c>
      <c r="H28" s="26">
        <v>10</v>
      </c>
      <c r="I28" s="124">
        <f t="shared" si="6"/>
        <v>1</v>
      </c>
      <c r="J28" s="311"/>
      <c r="K28" s="123">
        <f t="shared" si="7"/>
        <v>0</v>
      </c>
      <c r="L28" s="121"/>
      <c r="M28" s="154"/>
      <c r="N28" s="124">
        <f t="shared" si="8"/>
        <v>0</v>
      </c>
      <c r="O28" s="117"/>
      <c r="P28" s="123">
        <f t="shared" si="9"/>
        <v>0</v>
      </c>
      <c r="Q28" s="120"/>
      <c r="R28" s="121"/>
      <c r="S28" s="124">
        <f t="shared" si="2"/>
        <v>0</v>
      </c>
      <c r="T28" s="8"/>
      <c r="U28" s="123">
        <f t="shared" si="3"/>
        <v>0</v>
      </c>
      <c r="V28" s="121"/>
      <c r="W28" s="121"/>
      <c r="X28" s="124">
        <f t="shared" si="10"/>
        <v>0</v>
      </c>
      <c r="Y28" s="8"/>
      <c r="Z28" s="123">
        <f t="shared" si="11"/>
        <v>0</v>
      </c>
    </row>
    <row r="29" spans="1:26" ht="42.75" x14ac:dyDescent="0.25">
      <c r="A29" s="34" t="s">
        <v>40</v>
      </c>
      <c r="B29" s="262"/>
      <c r="C29" s="135" t="s">
        <v>422</v>
      </c>
      <c r="D29" s="167"/>
      <c r="E29" s="102" t="s">
        <v>483</v>
      </c>
      <c r="F29" s="312" t="s">
        <v>384</v>
      </c>
      <c r="G29" s="121">
        <v>8</v>
      </c>
      <c r="H29" s="26">
        <v>10</v>
      </c>
      <c r="I29" s="124">
        <f t="shared" si="6"/>
        <v>0.8</v>
      </c>
      <c r="J29" s="8"/>
      <c r="K29" s="123">
        <f t="shared" si="7"/>
        <v>0.8</v>
      </c>
      <c r="L29" s="121"/>
      <c r="M29" s="121"/>
      <c r="N29" s="124">
        <f t="shared" si="8"/>
        <v>0</v>
      </c>
      <c r="O29" s="8"/>
      <c r="P29" s="123">
        <f t="shared" si="9"/>
        <v>0.8</v>
      </c>
      <c r="Q29" s="120"/>
      <c r="R29" s="121"/>
      <c r="S29" s="124">
        <f t="shared" si="2"/>
        <v>0</v>
      </c>
      <c r="T29" s="8"/>
      <c r="U29" s="123">
        <f t="shared" si="3"/>
        <v>0.8</v>
      </c>
      <c r="V29" s="121"/>
      <c r="W29" s="121"/>
      <c r="X29" s="124">
        <f t="shared" si="10"/>
        <v>0</v>
      </c>
      <c r="Y29" s="8"/>
      <c r="Z29" s="123">
        <f t="shared" si="11"/>
        <v>0.8</v>
      </c>
    </row>
    <row r="30" spans="1:26" ht="99.75" x14ac:dyDescent="0.25">
      <c r="A30" s="138" t="s">
        <v>40</v>
      </c>
      <c r="B30" s="262"/>
      <c r="C30" s="135" t="s">
        <v>423</v>
      </c>
      <c r="D30" s="135" t="s">
        <v>465</v>
      </c>
      <c r="E30" s="148" t="s">
        <v>484</v>
      </c>
      <c r="F30" s="313" t="s">
        <v>418</v>
      </c>
      <c r="G30" s="121">
        <v>0</v>
      </c>
      <c r="H30" s="26">
        <v>0</v>
      </c>
      <c r="I30" s="124">
        <f t="shared" si="6"/>
        <v>0</v>
      </c>
      <c r="J30" s="8" t="s">
        <v>550</v>
      </c>
      <c r="K30" s="123">
        <f t="shared" si="7"/>
        <v>0</v>
      </c>
      <c r="L30" s="121"/>
      <c r="M30" s="121"/>
      <c r="N30" s="124">
        <f t="shared" si="8"/>
        <v>0</v>
      </c>
      <c r="O30" s="117"/>
      <c r="P30" s="123">
        <f t="shared" si="9"/>
        <v>0</v>
      </c>
      <c r="Q30" s="120"/>
      <c r="R30" s="121"/>
      <c r="S30" s="124">
        <f t="shared" si="2"/>
        <v>0</v>
      </c>
      <c r="T30" s="8"/>
      <c r="U30" s="123">
        <f t="shared" si="3"/>
        <v>0</v>
      </c>
      <c r="V30" s="121"/>
      <c r="W30" s="121"/>
      <c r="X30" s="124">
        <f t="shared" si="10"/>
        <v>0</v>
      </c>
      <c r="Y30" s="8"/>
      <c r="Z30" s="123">
        <f t="shared" si="11"/>
        <v>0</v>
      </c>
    </row>
    <row r="31" spans="1:26" ht="71.25" customHeight="1" x14ac:dyDescent="0.25">
      <c r="A31" s="138" t="s">
        <v>40</v>
      </c>
      <c r="B31" s="262"/>
      <c r="C31" s="135" t="s">
        <v>424</v>
      </c>
      <c r="D31" s="136" t="s">
        <v>425</v>
      </c>
      <c r="E31" s="148" t="s">
        <v>485</v>
      </c>
      <c r="F31" s="312" t="s">
        <v>384</v>
      </c>
      <c r="G31" s="109">
        <v>3</v>
      </c>
      <c r="H31" s="26">
        <v>3</v>
      </c>
      <c r="I31" s="124">
        <f t="shared" si="6"/>
        <v>1</v>
      </c>
      <c r="J31" s="120"/>
      <c r="K31" s="123">
        <f t="shared" si="7"/>
        <v>1</v>
      </c>
      <c r="L31" s="109"/>
      <c r="M31" s="121"/>
      <c r="N31" s="124">
        <f t="shared" si="8"/>
        <v>0</v>
      </c>
      <c r="O31" s="8"/>
      <c r="P31" s="123">
        <f t="shared" si="9"/>
        <v>1</v>
      </c>
      <c r="Q31" s="121"/>
      <c r="R31" s="121"/>
      <c r="S31" s="124">
        <f t="shared" si="2"/>
        <v>0</v>
      </c>
      <c r="T31" s="8"/>
      <c r="U31" s="123">
        <f t="shared" si="3"/>
        <v>1</v>
      </c>
      <c r="V31" s="121"/>
      <c r="W31" s="121"/>
      <c r="X31" s="124">
        <f t="shared" si="10"/>
        <v>0</v>
      </c>
      <c r="Y31" s="8"/>
      <c r="Z31" s="123">
        <f>IFERROR(IF(F31="Según demanda",(V31+Q31+L31+G31)/(H31+M31+R31+W31),(V31+Q31+L31+G31)/F31),0)</f>
        <v>1</v>
      </c>
    </row>
    <row r="32" spans="1:26" ht="85.5" customHeight="1" x14ac:dyDescent="0.25">
      <c r="A32" s="138" t="s">
        <v>40</v>
      </c>
      <c r="B32" s="262"/>
      <c r="C32" s="135" t="s">
        <v>437</v>
      </c>
      <c r="D32" s="135" t="s">
        <v>426</v>
      </c>
      <c r="E32" s="148" t="s">
        <v>486</v>
      </c>
      <c r="F32" s="127" t="s">
        <v>384</v>
      </c>
      <c r="G32" s="109">
        <v>0</v>
      </c>
      <c r="H32" s="26">
        <v>0</v>
      </c>
      <c r="I32" s="124">
        <f t="shared" si="6"/>
        <v>0</v>
      </c>
      <c r="J32" s="120" t="s">
        <v>527</v>
      </c>
      <c r="K32" s="123">
        <f t="shared" si="7"/>
        <v>0</v>
      </c>
      <c r="L32" s="109"/>
      <c r="M32" s="121"/>
      <c r="N32" s="124">
        <f t="shared" si="8"/>
        <v>0</v>
      </c>
      <c r="O32" s="8"/>
      <c r="P32" s="123">
        <f t="shared" si="9"/>
        <v>0</v>
      </c>
      <c r="Q32" s="121"/>
      <c r="R32" s="121"/>
      <c r="S32" s="124">
        <f t="shared" si="2"/>
        <v>0</v>
      </c>
      <c r="T32" s="8"/>
      <c r="U32" s="123">
        <f t="shared" si="3"/>
        <v>0</v>
      </c>
      <c r="V32" s="121"/>
      <c r="W32" s="121"/>
      <c r="X32" s="124">
        <f t="shared" si="10"/>
        <v>0</v>
      </c>
      <c r="Y32" s="8"/>
      <c r="Z32" s="123">
        <f>IFERROR(IF(F32="Según demanda",(V32+Q32+L32+G32)/(H32+M32+R32+W32),(V32+Q32+L32+G32)/F32),0)</f>
        <v>0</v>
      </c>
    </row>
    <row r="33" spans="1:26" ht="85.5" x14ac:dyDescent="0.25">
      <c r="A33" s="138" t="s">
        <v>40</v>
      </c>
      <c r="B33" s="262"/>
      <c r="C33" s="135" t="s">
        <v>438</v>
      </c>
      <c r="D33" s="135" t="s">
        <v>466</v>
      </c>
      <c r="E33" s="148" t="s">
        <v>487</v>
      </c>
      <c r="F33" s="127" t="s">
        <v>384</v>
      </c>
      <c r="G33" s="121">
        <v>3</v>
      </c>
      <c r="H33" s="26">
        <v>3</v>
      </c>
      <c r="I33" s="124">
        <f t="shared" si="6"/>
        <v>1</v>
      </c>
      <c r="J33" s="120"/>
      <c r="K33" s="123">
        <f t="shared" si="7"/>
        <v>1</v>
      </c>
      <c r="L33" s="109"/>
      <c r="M33" s="121"/>
      <c r="N33" s="124">
        <f t="shared" si="8"/>
        <v>0</v>
      </c>
      <c r="O33" s="8"/>
      <c r="P33" s="123">
        <f t="shared" si="9"/>
        <v>1</v>
      </c>
      <c r="Q33" s="121"/>
      <c r="R33" s="121"/>
      <c r="S33" s="124">
        <f t="shared" si="2"/>
        <v>0</v>
      </c>
      <c r="T33" s="8"/>
      <c r="U33" s="123">
        <f t="shared" si="3"/>
        <v>1</v>
      </c>
      <c r="V33" s="121"/>
      <c r="W33" s="121"/>
      <c r="X33" s="124">
        <f t="shared" si="10"/>
        <v>0</v>
      </c>
      <c r="Y33" s="8"/>
      <c r="Z33" s="123">
        <f>IFERROR(IF(F33="Según demanda",(V33+Q33+L33+G33)/(H33+M33+R33+W33),(V33+Q33+L33+G33)/F33),0)</f>
        <v>1</v>
      </c>
    </row>
    <row r="34" spans="1:26" ht="57" x14ac:dyDescent="0.25">
      <c r="A34" s="138" t="s">
        <v>40</v>
      </c>
      <c r="B34" s="262"/>
      <c r="C34" s="135" t="s">
        <v>439</v>
      </c>
      <c r="D34" s="135" t="s">
        <v>467</v>
      </c>
      <c r="E34" s="148" t="s">
        <v>488</v>
      </c>
      <c r="F34" s="127" t="s">
        <v>384</v>
      </c>
      <c r="G34" s="121">
        <v>0</v>
      </c>
      <c r="H34" s="314">
        <v>0</v>
      </c>
      <c r="I34" s="124">
        <f t="shared" si="6"/>
        <v>0</v>
      </c>
      <c r="J34" s="120" t="s">
        <v>521</v>
      </c>
      <c r="K34" s="123">
        <f t="shared" si="7"/>
        <v>0</v>
      </c>
      <c r="L34" s="109"/>
      <c r="M34" s="121"/>
      <c r="N34" s="124">
        <f t="shared" si="8"/>
        <v>0</v>
      </c>
      <c r="O34" s="8"/>
      <c r="P34" s="123">
        <f t="shared" si="9"/>
        <v>0</v>
      </c>
      <c r="Q34" s="109"/>
      <c r="R34" s="121"/>
      <c r="S34" s="124">
        <f t="shared" si="2"/>
        <v>0</v>
      </c>
      <c r="T34" s="36"/>
      <c r="U34" s="123">
        <f t="shared" si="3"/>
        <v>0</v>
      </c>
      <c r="V34" s="121"/>
      <c r="W34" s="121"/>
      <c r="X34" s="124">
        <f t="shared" si="10"/>
        <v>0</v>
      </c>
      <c r="Y34" s="8"/>
      <c r="Z34" s="123">
        <f>IFERROR(IF(F34="Según demanda",(V34+Q34+L34+G34)/(H34+M34+R34+W34),(V34+Q34+L34+G34)/F34),0)</f>
        <v>0</v>
      </c>
    </row>
    <row r="35" spans="1:26" ht="71.25" customHeight="1" x14ac:dyDescent="0.25">
      <c r="A35" s="138" t="s">
        <v>40</v>
      </c>
      <c r="B35" s="262"/>
      <c r="C35" s="135" t="s">
        <v>427</v>
      </c>
      <c r="D35" s="135" t="s">
        <v>428</v>
      </c>
      <c r="E35" s="148" t="s">
        <v>489</v>
      </c>
      <c r="F35" s="127" t="s">
        <v>384</v>
      </c>
      <c r="G35" s="121">
        <v>1</v>
      </c>
      <c r="H35" s="314">
        <v>1</v>
      </c>
      <c r="I35" s="124">
        <f t="shared" si="6"/>
        <v>1</v>
      </c>
      <c r="J35" s="315"/>
      <c r="K35" s="123">
        <f t="shared" si="7"/>
        <v>1</v>
      </c>
      <c r="L35" s="121"/>
      <c r="M35" s="121"/>
      <c r="N35" s="124">
        <f t="shared" si="8"/>
        <v>0</v>
      </c>
      <c r="O35" s="315"/>
      <c r="P35" s="123">
        <f t="shared" si="9"/>
        <v>1</v>
      </c>
      <c r="Q35" s="121"/>
      <c r="R35" s="121"/>
      <c r="S35" s="124">
        <f t="shared" si="2"/>
        <v>0</v>
      </c>
      <c r="T35" s="316"/>
      <c r="U35" s="123">
        <f t="shared" si="3"/>
        <v>1</v>
      </c>
      <c r="V35" s="121"/>
      <c r="W35" s="121"/>
      <c r="X35" s="124">
        <f t="shared" si="10"/>
        <v>0</v>
      </c>
      <c r="Y35" s="315"/>
      <c r="Z35" s="123">
        <f t="shared" ref="Z35:Z40" si="12">IFERROR(IF(F35="Según demanda",(V35+Q35+L35+G35)/(H35+M35+R35+W35),(V35+Q35+L35+G35)/F35),0)</f>
        <v>1</v>
      </c>
    </row>
    <row r="36" spans="1:26" ht="45" x14ac:dyDescent="0.25">
      <c r="A36" s="138" t="s">
        <v>40</v>
      </c>
      <c r="B36" s="170"/>
      <c r="C36" s="86" t="s">
        <v>440</v>
      </c>
      <c r="D36" s="86" t="s">
        <v>468</v>
      </c>
      <c r="E36" s="86" t="s">
        <v>490</v>
      </c>
      <c r="F36" s="127">
        <v>4</v>
      </c>
      <c r="G36" s="121">
        <v>1</v>
      </c>
      <c r="H36" s="26">
        <v>1</v>
      </c>
      <c r="I36" s="124">
        <f t="shared" si="6"/>
        <v>1</v>
      </c>
      <c r="J36" s="117"/>
      <c r="K36" s="123">
        <f t="shared" si="7"/>
        <v>0.25</v>
      </c>
      <c r="L36" s="121"/>
      <c r="M36" s="121"/>
      <c r="N36" s="124">
        <f t="shared" si="8"/>
        <v>0</v>
      </c>
      <c r="O36" s="36"/>
      <c r="P36" s="123">
        <f t="shared" si="9"/>
        <v>0.25</v>
      </c>
      <c r="Q36" s="121"/>
      <c r="R36" s="121"/>
      <c r="S36" s="124">
        <f t="shared" si="2"/>
        <v>0</v>
      </c>
      <c r="T36" s="117"/>
      <c r="U36" s="123">
        <f t="shared" si="3"/>
        <v>0.25</v>
      </c>
      <c r="V36" s="121"/>
      <c r="W36" s="121"/>
      <c r="X36" s="124">
        <f t="shared" si="10"/>
        <v>0</v>
      </c>
      <c r="Y36" s="317"/>
      <c r="Z36" s="123">
        <f t="shared" si="12"/>
        <v>0.25</v>
      </c>
    </row>
    <row r="37" spans="1:26" ht="85.5" x14ac:dyDescent="0.25">
      <c r="A37" s="138" t="s">
        <v>40</v>
      </c>
      <c r="B37" s="318" t="s">
        <v>411</v>
      </c>
      <c r="C37" s="133" t="s">
        <v>441</v>
      </c>
      <c r="D37" s="137" t="s">
        <v>412</v>
      </c>
      <c r="E37" s="148" t="s">
        <v>491</v>
      </c>
      <c r="F37" s="127">
        <v>4</v>
      </c>
      <c r="G37" s="154">
        <v>1</v>
      </c>
      <c r="H37" s="314">
        <v>1</v>
      </c>
      <c r="I37" s="124">
        <f t="shared" si="6"/>
        <v>1</v>
      </c>
      <c r="J37" s="120" t="s">
        <v>551</v>
      </c>
      <c r="K37" s="123">
        <f t="shared" si="7"/>
        <v>0.25</v>
      </c>
      <c r="L37" s="157"/>
      <c r="M37" s="154"/>
      <c r="N37" s="124">
        <f t="shared" si="8"/>
        <v>0</v>
      </c>
      <c r="O37" s="319"/>
      <c r="P37" s="123">
        <f t="shared" si="9"/>
        <v>0.25</v>
      </c>
      <c r="Q37" s="33"/>
      <c r="R37" s="33"/>
      <c r="S37" s="124">
        <f t="shared" si="2"/>
        <v>0</v>
      </c>
      <c r="T37" s="114"/>
      <c r="U37" s="123">
        <f t="shared" si="3"/>
        <v>0.25</v>
      </c>
      <c r="V37" s="154"/>
      <c r="W37" s="125"/>
      <c r="X37" s="124">
        <f t="shared" si="10"/>
        <v>0</v>
      </c>
      <c r="Y37" s="319"/>
      <c r="Z37" s="123">
        <f t="shared" si="12"/>
        <v>0.25</v>
      </c>
    </row>
    <row r="38" spans="1:26" ht="85.5" x14ac:dyDescent="0.25">
      <c r="A38" s="138" t="s">
        <v>40</v>
      </c>
      <c r="B38" s="320"/>
      <c r="C38" s="134" t="s">
        <v>413</v>
      </c>
      <c r="D38" s="137" t="s">
        <v>414</v>
      </c>
      <c r="E38" s="137" t="s">
        <v>415</v>
      </c>
      <c r="F38" s="127" t="s">
        <v>384</v>
      </c>
      <c r="G38" s="154">
        <v>0</v>
      </c>
      <c r="H38" s="314">
        <v>0</v>
      </c>
      <c r="I38" s="124">
        <f t="shared" si="6"/>
        <v>0</v>
      </c>
      <c r="J38" s="122"/>
      <c r="K38" s="123">
        <f t="shared" si="7"/>
        <v>0</v>
      </c>
      <c r="L38" s="157"/>
      <c r="M38" s="154"/>
      <c r="N38" s="124">
        <f t="shared" si="8"/>
        <v>0</v>
      </c>
      <c r="O38" s="122"/>
      <c r="P38" s="123">
        <f t="shared" si="9"/>
        <v>0</v>
      </c>
      <c r="Q38" s="321"/>
      <c r="R38" s="154"/>
      <c r="S38" s="113">
        <f t="shared" si="2"/>
        <v>0</v>
      </c>
      <c r="T38" s="114"/>
      <c r="U38" s="322">
        <f t="shared" si="3"/>
        <v>0</v>
      </c>
      <c r="V38" s="127"/>
      <c r="W38" s="125"/>
      <c r="X38" s="124">
        <f t="shared" si="10"/>
        <v>0</v>
      </c>
      <c r="Y38" s="114"/>
      <c r="Z38" s="323">
        <f t="shared" si="12"/>
        <v>0</v>
      </c>
    </row>
    <row r="39" spans="1:26" ht="57" x14ac:dyDescent="0.25">
      <c r="A39" s="138" t="s">
        <v>40</v>
      </c>
      <c r="B39" s="320"/>
      <c r="C39" s="134" t="s">
        <v>442</v>
      </c>
      <c r="D39" s="137" t="s">
        <v>416</v>
      </c>
      <c r="E39" s="148" t="s">
        <v>417</v>
      </c>
      <c r="F39" s="324"/>
      <c r="G39" s="154">
        <v>3</v>
      </c>
      <c r="H39" s="314">
        <v>3</v>
      </c>
      <c r="I39" s="124">
        <f t="shared" si="6"/>
        <v>1</v>
      </c>
      <c r="J39" s="120"/>
      <c r="K39" s="123">
        <f t="shared" si="7"/>
        <v>0</v>
      </c>
      <c r="L39" s="157"/>
      <c r="M39" s="154"/>
      <c r="N39" s="124">
        <f t="shared" si="8"/>
        <v>0</v>
      </c>
      <c r="O39" s="8"/>
      <c r="P39" s="123">
        <f t="shared" si="9"/>
        <v>0</v>
      </c>
      <c r="Q39" s="127"/>
      <c r="R39" s="125"/>
      <c r="S39" s="124">
        <f t="shared" si="2"/>
        <v>0</v>
      </c>
      <c r="T39" s="122"/>
      <c r="U39" s="123">
        <f t="shared" si="3"/>
        <v>0</v>
      </c>
      <c r="V39" s="127"/>
      <c r="W39" s="125"/>
      <c r="X39" s="124">
        <f t="shared" si="10"/>
        <v>0</v>
      </c>
      <c r="Y39" s="325"/>
      <c r="Z39" s="123">
        <f t="shared" si="12"/>
        <v>0</v>
      </c>
    </row>
    <row r="40" spans="1:26" ht="57" x14ac:dyDescent="0.25">
      <c r="A40" s="138" t="s">
        <v>40</v>
      </c>
      <c r="B40" s="320"/>
      <c r="C40" s="134" t="s">
        <v>443</v>
      </c>
      <c r="D40" s="137" t="s">
        <v>469</v>
      </c>
      <c r="E40" s="148" t="s">
        <v>375</v>
      </c>
      <c r="F40" s="148"/>
      <c r="G40" s="154">
        <v>0</v>
      </c>
      <c r="H40" s="314">
        <v>0</v>
      </c>
      <c r="I40" s="124">
        <f t="shared" si="6"/>
        <v>0</v>
      </c>
      <c r="J40" s="114" t="s">
        <v>552</v>
      </c>
      <c r="K40" s="123">
        <f t="shared" si="7"/>
        <v>0</v>
      </c>
      <c r="L40" s="100"/>
      <c r="M40" s="154"/>
      <c r="N40" s="124">
        <f t="shared" si="8"/>
        <v>0</v>
      </c>
      <c r="O40" s="326"/>
      <c r="P40" s="123">
        <f t="shared" si="9"/>
        <v>0</v>
      </c>
      <c r="Q40" s="321"/>
      <c r="R40" s="154"/>
      <c r="S40" s="124">
        <f t="shared" si="2"/>
        <v>0</v>
      </c>
      <c r="T40" s="114"/>
      <c r="U40" s="123">
        <f t="shared" si="3"/>
        <v>0</v>
      </c>
      <c r="V40" s="127"/>
      <c r="W40" s="125"/>
      <c r="X40" s="124">
        <f t="shared" si="10"/>
        <v>0</v>
      </c>
      <c r="Y40" s="89"/>
      <c r="Z40" s="123">
        <f t="shared" si="12"/>
        <v>0</v>
      </c>
    </row>
    <row r="41" spans="1:26" ht="99.75" x14ac:dyDescent="0.25">
      <c r="A41" s="138" t="s">
        <v>40</v>
      </c>
      <c r="B41" s="320"/>
      <c r="C41" s="134" t="s">
        <v>444</v>
      </c>
      <c r="D41" s="137" t="s">
        <v>470</v>
      </c>
      <c r="E41" s="137" t="s">
        <v>375</v>
      </c>
      <c r="F41" s="120"/>
      <c r="G41" s="109">
        <v>0</v>
      </c>
      <c r="H41" s="26">
        <v>0</v>
      </c>
      <c r="I41" s="124">
        <f t="shared" si="6"/>
        <v>0</v>
      </c>
      <c r="J41" s="120" t="s">
        <v>527</v>
      </c>
      <c r="K41" s="123">
        <f t="shared" si="7"/>
        <v>0</v>
      </c>
      <c r="L41" s="109"/>
      <c r="M41" s="121"/>
      <c r="N41" s="124">
        <f t="shared" si="8"/>
        <v>0</v>
      </c>
      <c r="O41" s="8"/>
      <c r="P41" s="123">
        <f t="shared" si="9"/>
        <v>0</v>
      </c>
      <c r="Q41" s="121"/>
      <c r="R41" s="121"/>
      <c r="S41" s="124">
        <f t="shared" si="2"/>
        <v>0</v>
      </c>
      <c r="T41" s="8"/>
      <c r="U41" s="123">
        <f t="shared" si="3"/>
        <v>0</v>
      </c>
      <c r="V41" s="121"/>
      <c r="W41" s="121"/>
      <c r="X41" s="124">
        <f t="shared" si="10"/>
        <v>0</v>
      </c>
      <c r="Y41" s="120"/>
      <c r="Z41" s="123">
        <f>IFERROR(IF(F41="Según demanda",(V41+Q41+L41+G41)/(H41+M41+R41+W41),(V41+Q41+L41+G41)/F41),0)</f>
        <v>0</v>
      </c>
    </row>
    <row r="42" spans="1:26" ht="71.25" x14ac:dyDescent="0.25">
      <c r="A42" s="138" t="s">
        <v>40</v>
      </c>
      <c r="B42" s="320"/>
      <c r="C42" s="134" t="s">
        <v>445</v>
      </c>
      <c r="D42" s="137" t="s">
        <v>471</v>
      </c>
      <c r="E42" s="137" t="s">
        <v>375</v>
      </c>
      <c r="F42" s="120"/>
      <c r="G42" s="109">
        <v>0</v>
      </c>
      <c r="H42" s="26">
        <v>0</v>
      </c>
      <c r="I42" s="124">
        <f t="shared" si="6"/>
        <v>0</v>
      </c>
      <c r="J42" s="120"/>
      <c r="K42" s="123">
        <f t="shared" si="7"/>
        <v>0</v>
      </c>
      <c r="L42" s="109"/>
      <c r="M42" s="121"/>
      <c r="N42" s="124">
        <f t="shared" si="8"/>
        <v>0</v>
      </c>
      <c r="O42" s="8"/>
      <c r="P42" s="123">
        <f t="shared" si="9"/>
        <v>0</v>
      </c>
      <c r="Q42" s="121"/>
      <c r="R42" s="121"/>
      <c r="S42" s="124">
        <f t="shared" si="2"/>
        <v>0</v>
      </c>
      <c r="T42" s="8"/>
      <c r="U42" s="123">
        <f t="shared" si="3"/>
        <v>0</v>
      </c>
      <c r="V42" s="121"/>
      <c r="W42" s="121"/>
      <c r="X42" s="124">
        <f t="shared" si="10"/>
        <v>0</v>
      </c>
      <c r="Y42" s="120"/>
      <c r="Z42" s="123">
        <f>IFERROR(IF(F42="Según demanda",(V42+Q42+L42+G42)/(H42+M42+R42+W42),(V42+Q42+L42+G42)/F42),0)</f>
        <v>0</v>
      </c>
    </row>
    <row r="43" spans="1:26" ht="42.75" x14ac:dyDescent="0.25">
      <c r="A43" s="138" t="s">
        <v>40</v>
      </c>
      <c r="B43" s="320"/>
      <c r="C43" s="134" t="s">
        <v>446</v>
      </c>
      <c r="D43" s="137" t="s">
        <v>472</v>
      </c>
      <c r="E43" s="137" t="s">
        <v>375</v>
      </c>
      <c r="F43" s="120"/>
      <c r="G43" s="121">
        <v>4647</v>
      </c>
      <c r="H43" s="26">
        <v>4647</v>
      </c>
      <c r="I43" s="124">
        <f t="shared" si="6"/>
        <v>1</v>
      </c>
      <c r="J43" s="120"/>
      <c r="K43" s="123">
        <f t="shared" si="7"/>
        <v>0</v>
      </c>
      <c r="L43" s="109"/>
      <c r="M43" s="121"/>
      <c r="N43" s="124">
        <f t="shared" si="8"/>
        <v>0</v>
      </c>
      <c r="O43" s="8"/>
      <c r="P43" s="123">
        <f t="shared" si="9"/>
        <v>0</v>
      </c>
      <c r="Q43" s="121"/>
      <c r="R43" s="121"/>
      <c r="S43" s="124">
        <f t="shared" si="2"/>
        <v>0</v>
      </c>
      <c r="T43" s="8"/>
      <c r="U43" s="123">
        <f t="shared" si="3"/>
        <v>0</v>
      </c>
      <c r="V43" s="121"/>
      <c r="W43" s="121"/>
      <c r="X43" s="124">
        <f t="shared" si="10"/>
        <v>0</v>
      </c>
      <c r="Y43" s="36"/>
      <c r="Z43" s="123">
        <f>IFERROR(IF(F43="Según demanda",(V43+Q43+L43+G43)/(H43+M43+R43+W43),(V43+Q43+L43+G43)/F43),0)</f>
        <v>0</v>
      </c>
    </row>
    <row r="44" spans="1:26" ht="57" x14ac:dyDescent="0.25">
      <c r="A44" s="138" t="s">
        <v>40</v>
      </c>
      <c r="B44" s="327"/>
      <c r="C44" s="134" t="s">
        <v>447</v>
      </c>
      <c r="D44" s="137" t="s">
        <v>473</v>
      </c>
      <c r="E44" s="137" t="s">
        <v>375</v>
      </c>
      <c r="F44" s="120"/>
      <c r="G44" s="121">
        <v>1</v>
      </c>
      <c r="H44" s="314">
        <v>1</v>
      </c>
      <c r="I44" s="124">
        <f t="shared" si="6"/>
        <v>1</v>
      </c>
      <c r="J44" s="120"/>
      <c r="K44" s="123">
        <f t="shared" si="7"/>
        <v>0</v>
      </c>
      <c r="L44" s="109"/>
      <c r="M44" s="121"/>
      <c r="N44" s="124">
        <f t="shared" si="8"/>
        <v>0</v>
      </c>
      <c r="O44" s="8"/>
      <c r="P44" s="123">
        <f t="shared" si="9"/>
        <v>0</v>
      </c>
      <c r="Q44" s="109"/>
      <c r="R44" s="121"/>
      <c r="S44" s="124">
        <f t="shared" si="2"/>
        <v>0</v>
      </c>
      <c r="T44" s="36"/>
      <c r="U44" s="123">
        <f t="shared" si="3"/>
        <v>0</v>
      </c>
      <c r="V44" s="121"/>
      <c r="W44" s="74"/>
      <c r="X44" s="124">
        <f t="shared" si="10"/>
        <v>0</v>
      </c>
      <c r="Y44" s="36"/>
      <c r="Z44" s="123">
        <f t="shared" ref="Z44:Z49" si="13">IFERROR(IF(F44="Según demanda",(V44+Q44+L44+G44)/(H44+M44+R44+W44),(V44+Q44+L44+G44)/F44),0)</f>
        <v>0</v>
      </c>
    </row>
    <row r="45" spans="1:26" ht="156.75" x14ac:dyDescent="0.25">
      <c r="A45" s="263" t="s">
        <v>37</v>
      </c>
      <c r="B45" s="30" t="s">
        <v>456</v>
      </c>
      <c r="C45" s="30" t="s">
        <v>448</v>
      </c>
      <c r="D45" s="148" t="s">
        <v>474</v>
      </c>
      <c r="E45" s="148" t="s">
        <v>492</v>
      </c>
      <c r="F45" s="148">
        <v>4</v>
      </c>
      <c r="G45" s="109">
        <v>0.5</v>
      </c>
      <c r="H45" s="26">
        <v>1</v>
      </c>
      <c r="I45" s="124">
        <v>0.5</v>
      </c>
      <c r="J45" s="120" t="s">
        <v>553</v>
      </c>
      <c r="K45" s="123">
        <v>0.125</v>
      </c>
      <c r="L45" s="121"/>
      <c r="M45" s="121"/>
      <c r="N45" s="124">
        <f t="shared" si="8"/>
        <v>0</v>
      </c>
      <c r="O45" s="315"/>
      <c r="P45" s="123">
        <f t="shared" si="9"/>
        <v>0.125</v>
      </c>
      <c r="Q45" s="121"/>
      <c r="R45" s="121"/>
      <c r="S45" s="124">
        <f t="shared" si="2"/>
        <v>0</v>
      </c>
      <c r="T45" s="316"/>
      <c r="U45" s="123">
        <f t="shared" si="3"/>
        <v>0.125</v>
      </c>
      <c r="V45" s="121"/>
      <c r="W45" s="121"/>
      <c r="X45" s="124">
        <f t="shared" si="10"/>
        <v>0</v>
      </c>
      <c r="Y45" s="36"/>
      <c r="Z45" s="123">
        <f t="shared" si="13"/>
        <v>0.125</v>
      </c>
    </row>
    <row r="46" spans="1:26" ht="171" x14ac:dyDescent="0.25">
      <c r="A46" s="264"/>
      <c r="B46" s="102" t="s">
        <v>457</v>
      </c>
      <c r="C46" s="30" t="s">
        <v>449</v>
      </c>
      <c r="D46" s="148" t="s">
        <v>475</v>
      </c>
      <c r="E46" s="148" t="s">
        <v>554</v>
      </c>
      <c r="F46" s="148">
        <v>4</v>
      </c>
      <c r="G46" s="109">
        <v>1</v>
      </c>
      <c r="H46" s="26">
        <v>1</v>
      </c>
      <c r="I46" s="124">
        <v>1</v>
      </c>
      <c r="J46" s="8" t="s">
        <v>555</v>
      </c>
      <c r="K46" s="123">
        <v>0.25</v>
      </c>
      <c r="L46" s="121"/>
      <c r="M46" s="121"/>
      <c r="N46" s="124">
        <f t="shared" si="8"/>
        <v>0</v>
      </c>
      <c r="O46" s="36"/>
      <c r="P46" s="123">
        <f t="shared" si="9"/>
        <v>0.25</v>
      </c>
      <c r="Q46" s="121"/>
      <c r="R46" s="121"/>
      <c r="S46" s="124">
        <f t="shared" si="2"/>
        <v>0</v>
      </c>
      <c r="T46" s="117"/>
      <c r="U46" s="123">
        <f t="shared" si="3"/>
        <v>0.25</v>
      </c>
      <c r="V46" s="114"/>
      <c r="W46" s="24"/>
      <c r="X46" s="25">
        <f t="shared" si="10"/>
        <v>0</v>
      </c>
      <c r="Y46" s="114"/>
      <c r="Z46" s="35">
        <f t="shared" si="13"/>
        <v>0.25</v>
      </c>
    </row>
    <row r="47" spans="1:26" ht="128.25" x14ac:dyDescent="0.25">
      <c r="A47" s="264"/>
      <c r="B47" s="30" t="s">
        <v>458</v>
      </c>
      <c r="C47" s="30" t="s">
        <v>450</v>
      </c>
      <c r="D47" s="148" t="s">
        <v>476</v>
      </c>
      <c r="E47" s="148" t="s">
        <v>493</v>
      </c>
      <c r="F47" s="148">
        <v>2</v>
      </c>
      <c r="G47" s="109">
        <v>0.5</v>
      </c>
      <c r="H47" s="328">
        <v>1.25</v>
      </c>
      <c r="I47" s="124">
        <v>0.4</v>
      </c>
      <c r="J47" s="8" t="s">
        <v>556</v>
      </c>
      <c r="K47" s="123">
        <v>0.25</v>
      </c>
      <c r="L47" s="157"/>
      <c r="M47" s="154"/>
      <c r="N47" s="124">
        <f t="shared" si="8"/>
        <v>0</v>
      </c>
      <c r="O47" s="319"/>
      <c r="P47" s="123">
        <f t="shared" si="9"/>
        <v>0.25</v>
      </c>
      <c r="Q47" s="33"/>
      <c r="R47" s="33"/>
      <c r="S47" s="124">
        <f t="shared" si="2"/>
        <v>0</v>
      </c>
      <c r="T47" s="114"/>
      <c r="U47" s="123">
        <f t="shared" si="3"/>
        <v>0.25</v>
      </c>
      <c r="V47" s="114"/>
      <c r="W47" s="24"/>
      <c r="X47" s="124">
        <f t="shared" si="10"/>
        <v>0</v>
      </c>
      <c r="Y47" s="122"/>
      <c r="Z47" s="123">
        <f t="shared" si="13"/>
        <v>0.25</v>
      </c>
    </row>
    <row r="48" spans="1:26" ht="57" customHeight="1" x14ac:dyDescent="0.25">
      <c r="A48" s="264"/>
      <c r="B48" s="30" t="s">
        <v>459</v>
      </c>
      <c r="C48" s="30" t="s">
        <v>451</v>
      </c>
      <c r="D48" s="148" t="s">
        <v>477</v>
      </c>
      <c r="E48" s="148" t="s">
        <v>494</v>
      </c>
      <c r="F48" s="148"/>
      <c r="G48" s="121"/>
      <c r="H48" s="314"/>
      <c r="I48" s="124">
        <v>0</v>
      </c>
      <c r="J48" s="120"/>
      <c r="K48" s="123">
        <v>0</v>
      </c>
      <c r="L48" s="157"/>
      <c r="M48" s="154"/>
      <c r="N48" s="124">
        <f t="shared" si="8"/>
        <v>0</v>
      </c>
      <c r="O48" s="148"/>
      <c r="P48" s="123">
        <f t="shared" si="9"/>
        <v>0</v>
      </c>
      <c r="Q48" s="321"/>
      <c r="R48" s="154"/>
      <c r="S48" s="113">
        <f t="shared" si="2"/>
        <v>0</v>
      </c>
      <c r="T48" s="114"/>
      <c r="U48" s="322">
        <f t="shared" si="3"/>
        <v>0</v>
      </c>
      <c r="V48" s="122"/>
      <c r="W48" s="28"/>
      <c r="X48" s="124">
        <f t="shared" si="10"/>
        <v>0</v>
      </c>
      <c r="Y48" s="122"/>
      <c r="Z48" s="123">
        <f t="shared" si="13"/>
        <v>0</v>
      </c>
    </row>
    <row r="49" spans="1:26" ht="42.75" x14ac:dyDescent="0.25">
      <c r="A49" s="264"/>
      <c r="B49" s="30"/>
      <c r="C49" s="30" t="s">
        <v>452</v>
      </c>
      <c r="D49" s="148" t="s">
        <v>478</v>
      </c>
      <c r="E49" s="148" t="s">
        <v>495</v>
      </c>
      <c r="F49" s="148">
        <v>59</v>
      </c>
      <c r="G49" s="121">
        <v>56</v>
      </c>
      <c r="H49" s="314">
        <v>59</v>
      </c>
      <c r="I49" s="124">
        <v>0.94915254237288138</v>
      </c>
      <c r="J49" s="315"/>
      <c r="K49" s="123">
        <v>0.94915254237288138</v>
      </c>
      <c r="L49" s="157"/>
      <c r="M49" s="154"/>
      <c r="N49" s="124">
        <f t="shared" si="8"/>
        <v>0</v>
      </c>
      <c r="O49" s="8"/>
      <c r="P49" s="123">
        <f t="shared" si="9"/>
        <v>0.94915254237288138</v>
      </c>
      <c r="Q49" s="127"/>
      <c r="R49" s="125"/>
      <c r="S49" s="124">
        <f t="shared" si="2"/>
        <v>0</v>
      </c>
      <c r="T49" s="122"/>
      <c r="U49" s="123">
        <f t="shared" si="3"/>
        <v>0.94915254237288138</v>
      </c>
      <c r="V49" s="122"/>
      <c r="W49" s="28"/>
      <c r="X49" s="124">
        <f t="shared" si="10"/>
        <v>0</v>
      </c>
      <c r="Y49" s="122"/>
      <c r="Z49" s="123">
        <f t="shared" si="13"/>
        <v>0.94915254237288138</v>
      </c>
    </row>
    <row r="50" spans="1:26" ht="285.75" thickBot="1" x14ac:dyDescent="0.3">
      <c r="A50" s="265"/>
      <c r="B50" s="30" t="s">
        <v>460</v>
      </c>
      <c r="C50" s="30" t="s">
        <v>453</v>
      </c>
      <c r="D50" s="148" t="s">
        <v>479</v>
      </c>
      <c r="E50" s="148" t="s">
        <v>554</v>
      </c>
      <c r="F50" s="148">
        <v>2</v>
      </c>
      <c r="G50" s="109">
        <v>1.5</v>
      </c>
      <c r="H50" s="26">
        <v>2</v>
      </c>
      <c r="I50" s="124">
        <v>0.75</v>
      </c>
      <c r="J50" s="117" t="s">
        <v>557</v>
      </c>
      <c r="K50" s="123">
        <v>0.75</v>
      </c>
      <c r="L50" s="100"/>
      <c r="M50" s="154"/>
      <c r="N50" s="124">
        <f t="shared" si="8"/>
        <v>0</v>
      </c>
      <c r="O50" s="326"/>
      <c r="P50" s="123">
        <f t="shared" si="9"/>
        <v>0.75</v>
      </c>
      <c r="Q50" s="321"/>
      <c r="R50" s="154"/>
      <c r="S50" s="124">
        <f t="shared" si="2"/>
        <v>0</v>
      </c>
      <c r="T50" s="114"/>
      <c r="U50" s="123">
        <f t="shared" si="3"/>
        <v>0.75</v>
      </c>
      <c r="V50" s="122"/>
      <c r="W50" s="28"/>
      <c r="X50" s="124"/>
      <c r="Y50" s="122"/>
      <c r="Z50" s="123"/>
    </row>
    <row r="51" spans="1:26" ht="57.75" thickBot="1" x14ac:dyDescent="0.3">
      <c r="A51" s="471" t="s">
        <v>44</v>
      </c>
      <c r="B51" s="168" t="s">
        <v>828</v>
      </c>
      <c r="C51" s="99" t="s">
        <v>500</v>
      </c>
      <c r="D51" s="99" t="s">
        <v>505</v>
      </c>
      <c r="E51" s="99" t="s">
        <v>512</v>
      </c>
      <c r="F51" s="329" t="s">
        <v>829</v>
      </c>
      <c r="G51" s="148">
        <v>38</v>
      </c>
      <c r="H51" s="80">
        <v>38</v>
      </c>
      <c r="I51" s="118">
        <f>IFERROR((G51/H51),0)</f>
        <v>1</v>
      </c>
      <c r="J51" s="103"/>
      <c r="K51" s="330">
        <f>IFERROR(IF(F51="Según demanda",#REF!/H51,#REF!/F51),0)</f>
        <v>0</v>
      </c>
      <c r="L51" s="85"/>
      <c r="M51" s="85"/>
      <c r="N51" s="118">
        <f>IFERROR((L51/M51),0)</f>
        <v>0</v>
      </c>
      <c r="O51" s="103"/>
      <c r="P51" s="331">
        <f>IFERROR(IF(F51="Según demanda",(L51+#REF!)/(H51+#REF!),(L51+#REF!)/F51),0)</f>
        <v>0</v>
      </c>
      <c r="Q51" s="332"/>
      <c r="R51" s="333"/>
      <c r="S51" s="118">
        <f t="shared" si="2"/>
        <v>0</v>
      </c>
      <c r="T51" s="103"/>
      <c r="U51" s="81">
        <f>IFERROR(IF(F51="Según demanda",(Q51+L51+#REF!)/(H51+#REF!+R51),(Q51+L51+#REF!)/F51),0)</f>
        <v>0</v>
      </c>
      <c r="V51" s="76"/>
      <c r="W51" s="77"/>
      <c r="X51" s="146">
        <f t="shared" ref="X51:X58" si="14">IFERROR((V51/W51),0)</f>
        <v>0</v>
      </c>
      <c r="Y51" s="78"/>
      <c r="Z51" s="75">
        <f>IFERROR(IF(F51="Según demanda",(V51+Q51+L51+#REF!)/(H51+#REF!+R51+W51),(V51+Q51+L51+#REF!)/F51),0)</f>
        <v>0</v>
      </c>
    </row>
    <row r="52" spans="1:26" ht="42.75" x14ac:dyDescent="0.25">
      <c r="A52" s="472"/>
      <c r="B52" s="168"/>
      <c r="C52" s="99" t="s">
        <v>830</v>
      </c>
      <c r="D52" s="99" t="s">
        <v>506</v>
      </c>
      <c r="E52" s="334" t="s">
        <v>831</v>
      </c>
      <c r="F52" s="329" t="s">
        <v>832</v>
      </c>
      <c r="G52" s="148">
        <v>2</v>
      </c>
      <c r="H52" s="80">
        <v>2</v>
      </c>
      <c r="I52" s="118">
        <f t="shared" ref="I52:I62" si="15">IFERROR((G52/H52),0)</f>
        <v>1</v>
      </c>
      <c r="J52" s="29"/>
      <c r="K52" s="330">
        <f>IFERROR(IF(F52="Según demanda",#REF!/H52,#REF!/F52),0)</f>
        <v>0</v>
      </c>
      <c r="L52" s="85"/>
      <c r="M52" s="85"/>
      <c r="N52" s="118">
        <f t="shared" ref="N52:N63" si="16">IFERROR((L52/M52),0)</f>
        <v>0</v>
      </c>
      <c r="O52" s="29"/>
      <c r="P52" s="331">
        <f>IFERROR(IF(F52="Según demanda",(L52+#REF!)/(H52+#REF!),(L52+#REF!)/F52),0)</f>
        <v>0</v>
      </c>
      <c r="Q52" s="332"/>
      <c r="R52" s="333"/>
      <c r="S52" s="118">
        <f t="shared" si="2"/>
        <v>0</v>
      </c>
      <c r="T52" s="335"/>
      <c r="U52" s="81">
        <f>IFERROR(IF(F52="Según demanda",(Q52+L52+G52)/(H52+M51+R52),(Q52+L52+G52)/F52),0)</f>
        <v>0</v>
      </c>
      <c r="V52" s="82"/>
      <c r="W52" s="83"/>
      <c r="X52" s="118">
        <f t="shared" si="14"/>
        <v>0</v>
      </c>
      <c r="Y52" s="84"/>
      <c r="Z52" s="81">
        <f>IFERROR(IF(F52="Según demanda",(V52+Q52+L52+G52)/(H52+M51+R52+W52),(V52+Q52+L52+G52)/F52),0)</f>
        <v>0</v>
      </c>
    </row>
    <row r="53" spans="1:26" ht="75" customHeight="1" x14ac:dyDescent="0.25">
      <c r="A53" s="472"/>
      <c r="B53" s="168"/>
      <c r="C53" s="99" t="s">
        <v>833</v>
      </c>
      <c r="D53" s="99" t="s">
        <v>834</v>
      </c>
      <c r="E53" s="334" t="s">
        <v>835</v>
      </c>
      <c r="F53" s="148" t="s">
        <v>836</v>
      </c>
      <c r="G53" s="148">
        <v>1</v>
      </c>
      <c r="H53" s="80">
        <v>1</v>
      </c>
      <c r="I53" s="118">
        <f t="shared" si="15"/>
        <v>1</v>
      </c>
      <c r="J53" s="29"/>
      <c r="K53" s="336">
        <f t="shared" ref="K53:K62" si="17">IFERROR(IF(F53="Según demanda",G53/H53,G53/F53),0)</f>
        <v>0</v>
      </c>
      <c r="L53" s="85"/>
      <c r="M53" s="85"/>
      <c r="N53" s="118">
        <f t="shared" si="16"/>
        <v>0</v>
      </c>
      <c r="O53" s="337"/>
      <c r="P53" s="81">
        <f t="shared" ref="P53:P63" si="18">IFERROR(IF(F53="Según demanda",(L53+G53)/(H53+M53),(L53+G53)/F53),0)</f>
        <v>0</v>
      </c>
      <c r="Q53" s="332"/>
      <c r="R53" s="338"/>
      <c r="S53" s="118">
        <f t="shared" si="2"/>
        <v>0</v>
      </c>
      <c r="T53" s="337"/>
      <c r="U53" s="81">
        <f t="shared" ref="U53:U63" si="19">IFERROR(IF(F53="Según demanda",(Q53+L53+G53)/(H53+M53+R53),(Q53+L53+G53)/F53),0)</f>
        <v>0</v>
      </c>
      <c r="V53" s="82"/>
      <c r="W53" s="83"/>
      <c r="X53" s="118">
        <f t="shared" si="14"/>
        <v>0</v>
      </c>
      <c r="Y53" s="84"/>
      <c r="Z53" s="81">
        <f t="shared" ref="Z53:Z58" si="20">IFERROR(IF(F53="Según demanda",(V53+Q53+L53+G53)/(H53+M53+R53+W53),(V53+Q53+L53+G53)/F53),0)</f>
        <v>0</v>
      </c>
    </row>
    <row r="54" spans="1:26" ht="105" customHeight="1" x14ac:dyDescent="0.25">
      <c r="A54" s="472"/>
      <c r="B54" s="168" t="s">
        <v>837</v>
      </c>
      <c r="C54" s="99" t="s">
        <v>501</v>
      </c>
      <c r="D54" s="99" t="s">
        <v>507</v>
      </c>
      <c r="E54" s="334" t="s">
        <v>838</v>
      </c>
      <c r="F54" s="339" t="s">
        <v>839</v>
      </c>
      <c r="G54" s="148">
        <v>49</v>
      </c>
      <c r="H54" s="80">
        <v>49</v>
      </c>
      <c r="I54" s="118">
        <f t="shared" si="15"/>
        <v>1</v>
      </c>
      <c r="J54" s="29"/>
      <c r="K54" s="336">
        <f t="shared" si="17"/>
        <v>0</v>
      </c>
      <c r="L54" s="85"/>
      <c r="M54" s="85"/>
      <c r="N54" s="118">
        <f t="shared" si="16"/>
        <v>0</v>
      </c>
      <c r="O54" s="29"/>
      <c r="P54" s="81">
        <f t="shared" si="18"/>
        <v>0</v>
      </c>
      <c r="Q54" s="332"/>
      <c r="R54" s="338"/>
      <c r="S54" s="118">
        <f t="shared" si="2"/>
        <v>0</v>
      </c>
      <c r="T54" s="29"/>
      <c r="U54" s="81">
        <f t="shared" si="19"/>
        <v>0</v>
      </c>
      <c r="V54" s="82"/>
      <c r="W54" s="83"/>
      <c r="X54" s="118">
        <f t="shared" si="14"/>
        <v>0</v>
      </c>
      <c r="Y54" s="84"/>
      <c r="Z54" s="81">
        <f t="shared" si="20"/>
        <v>0</v>
      </c>
    </row>
    <row r="55" spans="1:26" ht="60" customHeight="1" x14ac:dyDescent="0.25">
      <c r="A55" s="472"/>
      <c r="B55" s="168"/>
      <c r="C55" s="99" t="s">
        <v>840</v>
      </c>
      <c r="D55" s="99" t="s">
        <v>841</v>
      </c>
      <c r="E55" s="99" t="s">
        <v>842</v>
      </c>
      <c r="F55" s="329" t="s">
        <v>677</v>
      </c>
      <c r="G55" s="148">
        <v>558</v>
      </c>
      <c r="H55" s="80">
        <v>558</v>
      </c>
      <c r="I55" s="118">
        <f t="shared" si="15"/>
        <v>1</v>
      </c>
      <c r="J55" s="29"/>
      <c r="K55" s="336">
        <f t="shared" si="17"/>
        <v>1</v>
      </c>
      <c r="L55" s="85"/>
      <c r="M55" s="85"/>
      <c r="N55" s="118">
        <f t="shared" si="16"/>
        <v>0</v>
      </c>
      <c r="O55" s="29"/>
      <c r="P55" s="81">
        <f t="shared" si="18"/>
        <v>1</v>
      </c>
      <c r="Q55" s="332"/>
      <c r="R55" s="338"/>
      <c r="S55" s="118">
        <f t="shared" si="2"/>
        <v>0</v>
      </c>
      <c r="T55" s="29"/>
      <c r="U55" s="81">
        <f t="shared" si="19"/>
        <v>1</v>
      </c>
      <c r="V55" s="82"/>
      <c r="W55" s="83"/>
      <c r="X55" s="118">
        <f t="shared" si="14"/>
        <v>0</v>
      </c>
      <c r="Y55" s="84"/>
      <c r="Z55" s="81">
        <f t="shared" si="20"/>
        <v>1</v>
      </c>
    </row>
    <row r="56" spans="1:26" ht="90" customHeight="1" x14ac:dyDescent="0.25">
      <c r="A56" s="472"/>
      <c r="B56" s="168"/>
      <c r="C56" s="99" t="s">
        <v>502</v>
      </c>
      <c r="D56" s="99" t="s">
        <v>508</v>
      </c>
      <c r="E56" s="99" t="s">
        <v>843</v>
      </c>
      <c r="F56" s="329" t="s">
        <v>844</v>
      </c>
      <c r="G56" s="148">
        <v>13</v>
      </c>
      <c r="H56" s="80">
        <v>13</v>
      </c>
      <c r="I56" s="118">
        <f t="shared" si="15"/>
        <v>1</v>
      </c>
      <c r="J56" s="148"/>
      <c r="K56" s="336">
        <f t="shared" si="17"/>
        <v>0</v>
      </c>
      <c r="L56" s="85"/>
      <c r="M56" s="85"/>
      <c r="N56" s="118">
        <f t="shared" si="16"/>
        <v>0</v>
      </c>
      <c r="O56" s="148"/>
      <c r="P56" s="81">
        <f t="shared" si="18"/>
        <v>0</v>
      </c>
      <c r="Q56" s="332"/>
      <c r="R56" s="333"/>
      <c r="S56" s="118">
        <f t="shared" si="2"/>
        <v>0</v>
      </c>
      <c r="T56" s="148"/>
      <c r="U56" s="81">
        <f>IFERROR(IF(F56="Según demanda",(Q56+L56+G56)/(H56+M56+R56),(Q56+L56+G56)/F56),0)</f>
        <v>0</v>
      </c>
      <c r="V56" s="82"/>
      <c r="W56" s="83"/>
      <c r="X56" s="118">
        <f t="shared" si="14"/>
        <v>0</v>
      </c>
      <c r="Y56" s="84"/>
      <c r="Z56" s="81">
        <f t="shared" si="20"/>
        <v>0</v>
      </c>
    </row>
    <row r="57" spans="1:26" ht="105" x14ac:dyDescent="0.25">
      <c r="A57" s="472"/>
      <c r="B57" s="139" t="s">
        <v>496</v>
      </c>
      <c r="C57" s="139" t="s">
        <v>845</v>
      </c>
      <c r="D57" s="139" t="s">
        <v>846</v>
      </c>
      <c r="E57" s="139" t="s">
        <v>847</v>
      </c>
      <c r="F57" s="140" t="s">
        <v>848</v>
      </c>
      <c r="G57" s="148">
        <v>60</v>
      </c>
      <c r="H57" s="148">
        <v>100</v>
      </c>
      <c r="I57" s="118">
        <f t="shared" si="15"/>
        <v>0.6</v>
      </c>
      <c r="J57" s="29"/>
      <c r="K57" s="336">
        <f t="shared" si="17"/>
        <v>0</v>
      </c>
      <c r="L57" s="85"/>
      <c r="M57" s="85"/>
      <c r="N57" s="118">
        <f t="shared" si="16"/>
        <v>0</v>
      </c>
      <c r="O57" s="148"/>
      <c r="P57" s="81">
        <f t="shared" si="18"/>
        <v>0</v>
      </c>
      <c r="Q57" s="332"/>
      <c r="R57" s="333"/>
      <c r="S57" s="118">
        <f t="shared" si="2"/>
        <v>0</v>
      </c>
      <c r="T57" s="148"/>
      <c r="U57" s="81">
        <f t="shared" ref="U57:U61" si="21">IFERROR(IF(F57="Según demanda",(Q57+L57+G57)/(H57+M57+R57),(Q57+L57+G57)/F57),0)</f>
        <v>0</v>
      </c>
      <c r="V57" s="82"/>
      <c r="W57" s="83"/>
      <c r="X57" s="118">
        <f t="shared" si="14"/>
        <v>0</v>
      </c>
      <c r="Y57" s="84"/>
      <c r="Z57" s="81">
        <f t="shared" si="20"/>
        <v>0</v>
      </c>
    </row>
    <row r="58" spans="1:26" ht="60" x14ac:dyDescent="0.25">
      <c r="A58" s="472"/>
      <c r="B58" s="139" t="s">
        <v>497</v>
      </c>
      <c r="C58" s="139" t="s">
        <v>849</v>
      </c>
      <c r="D58" s="139" t="s">
        <v>850</v>
      </c>
      <c r="E58" s="139" t="s">
        <v>851</v>
      </c>
      <c r="F58" s="140" t="s">
        <v>852</v>
      </c>
      <c r="G58" s="148">
        <v>1</v>
      </c>
      <c r="H58" s="148">
        <v>1</v>
      </c>
      <c r="I58" s="118">
        <f t="shared" si="15"/>
        <v>1</v>
      </c>
      <c r="J58" s="29"/>
      <c r="K58" s="336">
        <f t="shared" si="17"/>
        <v>0</v>
      </c>
      <c r="L58" s="85"/>
      <c r="M58" s="85"/>
      <c r="N58" s="118">
        <f t="shared" si="16"/>
        <v>0</v>
      </c>
      <c r="O58" s="148"/>
      <c r="P58" s="81">
        <f t="shared" si="18"/>
        <v>0</v>
      </c>
      <c r="Q58" s="332"/>
      <c r="R58" s="333"/>
      <c r="S58" s="118">
        <f t="shared" si="2"/>
        <v>0</v>
      </c>
      <c r="T58" s="148"/>
      <c r="U58" s="81">
        <f t="shared" si="21"/>
        <v>0</v>
      </c>
      <c r="V58" s="82"/>
      <c r="W58" s="83"/>
      <c r="X58" s="118">
        <f t="shared" si="14"/>
        <v>0</v>
      </c>
      <c r="Y58" s="84"/>
      <c r="Z58" s="81">
        <f t="shared" si="20"/>
        <v>0</v>
      </c>
    </row>
    <row r="59" spans="1:26" ht="90" x14ac:dyDescent="0.25">
      <c r="A59" s="472"/>
      <c r="B59" s="139" t="s">
        <v>853</v>
      </c>
      <c r="C59" s="139" t="s">
        <v>854</v>
      </c>
      <c r="D59" s="139" t="s">
        <v>855</v>
      </c>
      <c r="E59" s="139" t="s">
        <v>856</v>
      </c>
      <c r="F59" s="140" t="s">
        <v>852</v>
      </c>
      <c r="G59" s="148">
        <v>1</v>
      </c>
      <c r="H59" s="148">
        <v>1</v>
      </c>
      <c r="I59" s="118">
        <f t="shared" si="15"/>
        <v>1</v>
      </c>
      <c r="J59" s="29"/>
      <c r="K59" s="336">
        <f t="shared" si="17"/>
        <v>0</v>
      </c>
      <c r="L59" s="85"/>
      <c r="M59" s="85"/>
      <c r="N59" s="118">
        <f t="shared" si="16"/>
        <v>0</v>
      </c>
      <c r="O59" s="148"/>
      <c r="P59" s="81">
        <f t="shared" si="18"/>
        <v>0</v>
      </c>
      <c r="Q59" s="332"/>
      <c r="R59" s="333"/>
      <c r="S59" s="118">
        <f t="shared" si="2"/>
        <v>0</v>
      </c>
      <c r="T59" s="148"/>
      <c r="U59" s="81">
        <f t="shared" si="21"/>
        <v>0</v>
      </c>
      <c r="V59" s="82"/>
      <c r="W59" s="83"/>
      <c r="X59" s="118">
        <f>IFERROR((V59/W59),0)</f>
        <v>0</v>
      </c>
      <c r="Y59" s="84"/>
      <c r="Z59" s="81">
        <f>IFERROR(IF(F59="Según demanda",(V59+Q59+L59+G59)/(H59+M59+R59+W59),(V59+Q59+L59+G59)/F59),0)</f>
        <v>0</v>
      </c>
    </row>
    <row r="60" spans="1:26" ht="60.75" customHeight="1" x14ac:dyDescent="0.25">
      <c r="A60" s="472"/>
      <c r="B60" s="139" t="s">
        <v>498</v>
      </c>
      <c r="C60" s="139" t="s">
        <v>857</v>
      </c>
      <c r="D60" s="139" t="s">
        <v>858</v>
      </c>
      <c r="E60" s="139" t="s">
        <v>859</v>
      </c>
      <c r="F60" s="140" t="s">
        <v>848</v>
      </c>
      <c r="G60" s="148">
        <v>1</v>
      </c>
      <c r="H60" s="148">
        <v>1</v>
      </c>
      <c r="I60" s="118">
        <f t="shared" si="15"/>
        <v>1</v>
      </c>
      <c r="J60" s="29" t="s">
        <v>860</v>
      </c>
      <c r="K60" s="336">
        <f t="shared" si="17"/>
        <v>0</v>
      </c>
      <c r="L60" s="85"/>
      <c r="M60" s="85"/>
      <c r="N60" s="118">
        <f t="shared" si="16"/>
        <v>0</v>
      </c>
      <c r="O60" s="148"/>
      <c r="P60" s="81">
        <f t="shared" si="18"/>
        <v>0</v>
      </c>
      <c r="Q60" s="332"/>
      <c r="R60" s="333"/>
      <c r="S60" s="118">
        <f t="shared" si="2"/>
        <v>0</v>
      </c>
      <c r="T60" s="148"/>
      <c r="U60" s="81">
        <f t="shared" si="21"/>
        <v>0</v>
      </c>
      <c r="V60" s="148"/>
      <c r="W60" s="80"/>
      <c r="X60" s="118">
        <f t="shared" ref="X60:X63" si="22">IFERROR((V60/W60),0)</f>
        <v>0</v>
      </c>
      <c r="Y60" s="84"/>
      <c r="Z60" s="81">
        <f t="shared" ref="Z60:Z63" si="23">IFERROR(IF(F60="Según demanda",(V60+Q60+L60+G60)/(H60+M60+R60+W60),(V60+Q60+L60+G60)/F60),0)</f>
        <v>0</v>
      </c>
    </row>
    <row r="61" spans="1:26" ht="90" x14ac:dyDescent="0.25">
      <c r="A61" s="472"/>
      <c r="B61" s="139" t="s">
        <v>499</v>
      </c>
      <c r="C61" s="139" t="s">
        <v>861</v>
      </c>
      <c r="D61" s="139" t="s">
        <v>510</v>
      </c>
      <c r="E61" s="139" t="s">
        <v>514</v>
      </c>
      <c r="F61" s="140" t="s">
        <v>852</v>
      </c>
      <c r="G61" s="148">
        <v>1</v>
      </c>
      <c r="H61" s="148">
        <v>1</v>
      </c>
      <c r="I61" s="118">
        <f t="shared" si="15"/>
        <v>1</v>
      </c>
      <c r="J61" s="29"/>
      <c r="K61" s="336">
        <f t="shared" si="17"/>
        <v>0</v>
      </c>
      <c r="L61" s="85"/>
      <c r="M61" s="85"/>
      <c r="N61" s="118">
        <f t="shared" si="16"/>
        <v>0</v>
      </c>
      <c r="O61" s="148"/>
      <c r="P61" s="81">
        <f t="shared" si="18"/>
        <v>0</v>
      </c>
      <c r="Q61" s="332"/>
      <c r="R61" s="333"/>
      <c r="S61" s="118">
        <f t="shared" si="2"/>
        <v>0</v>
      </c>
      <c r="T61" s="148"/>
      <c r="U61" s="81">
        <f t="shared" si="21"/>
        <v>0</v>
      </c>
      <c r="V61" s="37"/>
      <c r="W61" s="80"/>
      <c r="X61" s="118">
        <f t="shared" si="22"/>
        <v>0</v>
      </c>
      <c r="Y61" s="84"/>
      <c r="Z61" s="81">
        <f t="shared" si="23"/>
        <v>0</v>
      </c>
    </row>
    <row r="62" spans="1:26" ht="85.5" x14ac:dyDescent="0.25">
      <c r="A62" s="472"/>
      <c r="B62" s="148" t="s">
        <v>862</v>
      </c>
      <c r="C62" s="102" t="s">
        <v>503</v>
      </c>
      <c r="D62" s="102" t="s">
        <v>509</v>
      </c>
      <c r="E62" s="334" t="s">
        <v>513</v>
      </c>
      <c r="F62" s="329" t="s">
        <v>677</v>
      </c>
      <c r="G62" s="148">
        <v>16</v>
      </c>
      <c r="H62" s="148">
        <v>16</v>
      </c>
      <c r="I62" s="118">
        <f t="shared" si="15"/>
        <v>1</v>
      </c>
      <c r="J62" s="148"/>
      <c r="K62" s="336">
        <f t="shared" si="17"/>
        <v>1</v>
      </c>
      <c r="L62" s="85"/>
      <c r="M62" s="85"/>
      <c r="N62" s="118">
        <f t="shared" si="16"/>
        <v>0</v>
      </c>
      <c r="O62" s="29"/>
      <c r="P62" s="81">
        <f t="shared" si="18"/>
        <v>1</v>
      </c>
      <c r="Q62" s="332"/>
      <c r="R62" s="333"/>
      <c r="S62" s="118">
        <f t="shared" si="2"/>
        <v>0</v>
      </c>
      <c r="T62" s="29"/>
      <c r="U62" s="81">
        <f t="shared" si="19"/>
        <v>1</v>
      </c>
      <c r="V62" s="37"/>
      <c r="W62" s="80"/>
      <c r="X62" s="118">
        <f t="shared" si="22"/>
        <v>0</v>
      </c>
      <c r="Y62" s="116"/>
      <c r="Z62" s="81">
        <f t="shared" si="23"/>
        <v>1</v>
      </c>
    </row>
    <row r="63" spans="1:26" ht="75.75" thickBot="1" x14ac:dyDescent="0.3">
      <c r="A63" s="473"/>
      <c r="B63" s="340" t="s">
        <v>863</v>
      </c>
      <c r="C63" s="340" t="s">
        <v>504</v>
      </c>
      <c r="D63" s="340" t="s">
        <v>511</v>
      </c>
      <c r="E63" s="340" t="s">
        <v>515</v>
      </c>
      <c r="F63" s="341" t="s">
        <v>864</v>
      </c>
      <c r="G63" s="148">
        <v>3</v>
      </c>
      <c r="H63" s="148">
        <v>3</v>
      </c>
      <c r="I63" s="118">
        <f>IFERROR((G63/H63),0)</f>
        <v>1</v>
      </c>
      <c r="J63" s="29"/>
      <c r="K63" s="336">
        <f>IFERROR(IF(F63="Según demanda",G63/H63,G63/F63),0)</f>
        <v>0</v>
      </c>
      <c r="L63" s="85"/>
      <c r="M63" s="85"/>
      <c r="N63" s="118">
        <f t="shared" si="16"/>
        <v>0</v>
      </c>
      <c r="O63" s="148"/>
      <c r="P63" s="81">
        <f t="shared" si="18"/>
        <v>0</v>
      </c>
      <c r="Q63" s="332"/>
      <c r="R63" s="333"/>
      <c r="S63" s="118">
        <f t="shared" si="2"/>
        <v>0</v>
      </c>
      <c r="T63" s="148"/>
      <c r="U63" s="81">
        <f t="shared" si="19"/>
        <v>0</v>
      </c>
      <c r="V63" s="148"/>
      <c r="W63" s="80"/>
      <c r="X63" s="118">
        <f t="shared" si="22"/>
        <v>0</v>
      </c>
      <c r="Y63" s="84"/>
      <c r="Z63" s="81">
        <f t="shared" si="23"/>
        <v>0</v>
      </c>
    </row>
    <row r="64" spans="1:26" ht="330" x14ac:dyDescent="0.25">
      <c r="A64" s="474" t="s">
        <v>661</v>
      </c>
      <c r="B64" s="132" t="s">
        <v>662</v>
      </c>
      <c r="C64" s="132" t="s">
        <v>663</v>
      </c>
      <c r="D64" s="132" t="s">
        <v>664</v>
      </c>
      <c r="E64" s="334" t="s">
        <v>665</v>
      </c>
      <c r="F64" s="334">
        <v>64</v>
      </c>
      <c r="G64" s="85">
        <v>16</v>
      </c>
      <c r="H64" s="342">
        <v>16</v>
      </c>
      <c r="I64" s="118">
        <f t="shared" ref="I64:I79" si="24">IFERROR((G64/H64),0)</f>
        <v>1</v>
      </c>
      <c r="J64" s="343" t="s">
        <v>666</v>
      </c>
      <c r="K64" s="81">
        <f t="shared" ref="K64:K79" si="25">IFERROR(IF(F64="Según demanda",G64/H64,G64/F64),0)</f>
        <v>0.25</v>
      </c>
      <c r="L64" s="85"/>
      <c r="M64" s="342"/>
      <c r="N64" s="118">
        <f t="shared" ref="N64:N91" si="26">IFERROR((L64/M64),0)</f>
        <v>0</v>
      </c>
      <c r="O64" s="343"/>
      <c r="P64" s="81">
        <f t="shared" ref="P64:P93" si="27">IFERROR(IF(F64="Según demanda",(L64+G64)/(H64+M64),(L64+G64)/F64),0)</f>
        <v>0.25</v>
      </c>
      <c r="Q64" s="85"/>
      <c r="R64" s="342"/>
      <c r="S64" s="118">
        <f t="shared" ref="S64:S79" si="28">IFERROR((Q64/R64),0)</f>
        <v>0</v>
      </c>
      <c r="T64" s="343"/>
      <c r="U64" s="81">
        <f t="shared" ref="U64:U79" si="29">IFERROR(IF(F64="Según demanda",(Q64+L64+G64)/(H64+M64+R64),(Q64+L64+G64)/F64),0)</f>
        <v>0.25</v>
      </c>
      <c r="V64" s="344"/>
      <c r="W64" s="342"/>
      <c r="X64" s="118">
        <f t="shared" ref="X64:X79" si="30">IFERROR((V64/W64),0)</f>
        <v>0</v>
      </c>
      <c r="Y64" s="343"/>
      <c r="Z64" s="81">
        <f t="shared" ref="Z64:Z92" si="31">IFERROR(IF(F64="Según demanda",(V64+Q64+L64+G64)/(H64+M64+R64+W64),(V64+Q64+L64+G64)/F64),0)</f>
        <v>0.25</v>
      </c>
    </row>
    <row r="65" spans="1:26" ht="409.5" x14ac:dyDescent="0.25">
      <c r="A65" s="475" t="s">
        <v>667</v>
      </c>
      <c r="B65" s="132" t="s">
        <v>668</v>
      </c>
      <c r="C65" s="345" t="s">
        <v>669</v>
      </c>
      <c r="D65" s="345" t="s">
        <v>670</v>
      </c>
      <c r="E65" s="346" t="s">
        <v>665</v>
      </c>
      <c r="F65" s="334">
        <v>4</v>
      </c>
      <c r="G65" s="85">
        <v>1</v>
      </c>
      <c r="H65" s="342">
        <v>16</v>
      </c>
      <c r="I65" s="118">
        <f t="shared" si="24"/>
        <v>6.25E-2</v>
      </c>
      <c r="J65" s="347" t="s">
        <v>671</v>
      </c>
      <c r="K65" s="81">
        <f t="shared" si="25"/>
        <v>0.25</v>
      </c>
      <c r="L65" s="85"/>
      <c r="M65" s="342"/>
      <c r="N65" s="118">
        <f t="shared" si="26"/>
        <v>0</v>
      </c>
      <c r="O65" s="348"/>
      <c r="P65" s="81">
        <f t="shared" si="27"/>
        <v>0.25</v>
      </c>
      <c r="Q65" s="85"/>
      <c r="R65" s="342"/>
      <c r="S65" s="118">
        <f t="shared" si="28"/>
        <v>0</v>
      </c>
      <c r="T65" s="348"/>
      <c r="U65" s="81">
        <f t="shared" si="29"/>
        <v>0.25</v>
      </c>
      <c r="V65" s="344"/>
      <c r="W65" s="342"/>
      <c r="X65" s="118">
        <f t="shared" si="30"/>
        <v>0</v>
      </c>
      <c r="Y65" s="348"/>
      <c r="Z65" s="81">
        <f t="shared" si="31"/>
        <v>0.25</v>
      </c>
    </row>
    <row r="66" spans="1:26" ht="409.5" x14ac:dyDescent="0.25">
      <c r="A66" s="475" t="s">
        <v>672</v>
      </c>
      <c r="B66" s="30" t="s">
        <v>673</v>
      </c>
      <c r="C66" s="132" t="s">
        <v>674</v>
      </c>
      <c r="D66" s="132" t="s">
        <v>675</v>
      </c>
      <c r="E66" s="334" t="s">
        <v>676</v>
      </c>
      <c r="F66" s="334" t="s">
        <v>677</v>
      </c>
      <c r="G66" s="85">
        <v>16</v>
      </c>
      <c r="H66" s="342">
        <v>17</v>
      </c>
      <c r="I66" s="118">
        <f t="shared" si="24"/>
        <v>0.94117647058823528</v>
      </c>
      <c r="J66" s="349" t="s">
        <v>678</v>
      </c>
      <c r="K66" s="81">
        <f t="shared" si="25"/>
        <v>0.94117647058823528</v>
      </c>
      <c r="L66" s="86"/>
      <c r="M66" s="342"/>
      <c r="N66" s="118">
        <f t="shared" si="26"/>
        <v>0</v>
      </c>
      <c r="O66" s="348"/>
      <c r="P66" s="81">
        <f t="shared" si="27"/>
        <v>0.94117647058823528</v>
      </c>
      <c r="Q66" s="344"/>
      <c r="R66" s="342"/>
      <c r="S66" s="118">
        <f t="shared" si="28"/>
        <v>0</v>
      </c>
      <c r="T66" s="348"/>
      <c r="U66" s="81">
        <f t="shared" si="29"/>
        <v>0.94117647058823528</v>
      </c>
      <c r="V66" s="344"/>
      <c r="W66" s="342"/>
      <c r="X66" s="118">
        <f t="shared" si="30"/>
        <v>0</v>
      </c>
      <c r="Y66" s="348"/>
      <c r="Z66" s="81">
        <f t="shared" si="31"/>
        <v>0.94117647058823528</v>
      </c>
    </row>
    <row r="67" spans="1:26" ht="285" x14ac:dyDescent="0.25">
      <c r="A67" s="475" t="s">
        <v>45</v>
      </c>
      <c r="B67" s="132" t="s">
        <v>679</v>
      </c>
      <c r="C67" s="132" t="s">
        <v>680</v>
      </c>
      <c r="D67" s="132" t="s">
        <v>681</v>
      </c>
      <c r="E67" s="350" t="s">
        <v>682</v>
      </c>
      <c r="F67" s="334" t="s">
        <v>677</v>
      </c>
      <c r="G67" s="85">
        <v>14</v>
      </c>
      <c r="H67" s="342">
        <v>14</v>
      </c>
      <c r="I67" s="118">
        <f t="shared" si="24"/>
        <v>1</v>
      </c>
      <c r="J67" s="348" t="s">
        <v>683</v>
      </c>
      <c r="K67" s="81">
        <f t="shared" si="25"/>
        <v>1</v>
      </c>
      <c r="L67" s="85"/>
      <c r="M67" s="342"/>
      <c r="N67" s="118">
        <f t="shared" si="26"/>
        <v>0</v>
      </c>
      <c r="O67" s="349"/>
      <c r="P67" s="81">
        <f t="shared" si="27"/>
        <v>1</v>
      </c>
      <c r="Q67" s="344"/>
      <c r="R67" s="342"/>
      <c r="S67" s="118">
        <f t="shared" si="28"/>
        <v>0</v>
      </c>
      <c r="T67" s="349"/>
      <c r="U67" s="81">
        <f t="shared" si="29"/>
        <v>1</v>
      </c>
      <c r="V67" s="344"/>
      <c r="W67" s="342"/>
      <c r="X67" s="118">
        <f t="shared" si="30"/>
        <v>0</v>
      </c>
      <c r="Y67" s="349"/>
      <c r="Z67" s="81">
        <f t="shared" si="31"/>
        <v>1</v>
      </c>
    </row>
    <row r="68" spans="1:26" ht="171" x14ac:dyDescent="0.25">
      <c r="A68" s="475" t="s">
        <v>46</v>
      </c>
      <c r="B68" s="132" t="s">
        <v>684</v>
      </c>
      <c r="C68" s="132" t="s">
        <v>685</v>
      </c>
      <c r="D68" s="132" t="s">
        <v>686</v>
      </c>
      <c r="E68" s="132" t="s">
        <v>687</v>
      </c>
      <c r="F68" s="148" t="s">
        <v>677</v>
      </c>
      <c r="G68" s="85">
        <v>0</v>
      </c>
      <c r="H68" s="342">
        <v>0</v>
      </c>
      <c r="I68" s="118">
        <f t="shared" si="24"/>
        <v>0</v>
      </c>
      <c r="J68" s="348" t="s">
        <v>688</v>
      </c>
      <c r="K68" s="81">
        <f t="shared" si="25"/>
        <v>0</v>
      </c>
      <c r="L68" s="85"/>
      <c r="M68" s="342"/>
      <c r="N68" s="118">
        <f t="shared" si="26"/>
        <v>0</v>
      </c>
      <c r="O68" s="348"/>
      <c r="P68" s="81">
        <f t="shared" si="27"/>
        <v>0</v>
      </c>
      <c r="Q68" s="344"/>
      <c r="R68" s="342"/>
      <c r="S68" s="118">
        <f t="shared" si="28"/>
        <v>0</v>
      </c>
      <c r="T68" s="348"/>
      <c r="U68" s="81">
        <f t="shared" si="29"/>
        <v>0</v>
      </c>
      <c r="V68" s="344"/>
      <c r="W68" s="342"/>
      <c r="X68" s="118">
        <f t="shared" si="30"/>
        <v>0</v>
      </c>
      <c r="Y68" s="351"/>
      <c r="Z68" s="81">
        <f t="shared" si="31"/>
        <v>0</v>
      </c>
    </row>
    <row r="69" spans="1:26" ht="210" x14ac:dyDescent="0.25">
      <c r="A69" s="475" t="s">
        <v>47</v>
      </c>
      <c r="B69" s="132" t="s">
        <v>689</v>
      </c>
      <c r="C69" s="132" t="s">
        <v>690</v>
      </c>
      <c r="D69" s="132" t="s">
        <v>691</v>
      </c>
      <c r="E69" s="30" t="s">
        <v>692</v>
      </c>
      <c r="F69" s="148">
        <v>1</v>
      </c>
      <c r="G69" s="85" t="s">
        <v>545</v>
      </c>
      <c r="H69" s="342">
        <v>1</v>
      </c>
      <c r="I69" s="118">
        <f t="shared" si="24"/>
        <v>1</v>
      </c>
      <c r="J69" s="348" t="s">
        <v>693</v>
      </c>
      <c r="K69" s="81">
        <f t="shared" si="25"/>
        <v>1</v>
      </c>
      <c r="L69" s="87"/>
      <c r="M69" s="87"/>
      <c r="N69" s="118">
        <f t="shared" si="26"/>
        <v>0</v>
      </c>
      <c r="O69" s="348"/>
      <c r="P69" s="81">
        <f t="shared" si="27"/>
        <v>1</v>
      </c>
      <c r="Q69" s="352"/>
      <c r="R69" s="87"/>
      <c r="S69" s="118">
        <f t="shared" si="28"/>
        <v>0</v>
      </c>
      <c r="T69" s="348"/>
      <c r="U69" s="81">
        <f t="shared" si="29"/>
        <v>1</v>
      </c>
      <c r="V69" s="344"/>
      <c r="W69" s="342"/>
      <c r="X69" s="118">
        <f t="shared" si="30"/>
        <v>0</v>
      </c>
      <c r="Y69" s="348"/>
      <c r="Z69" s="81">
        <f t="shared" si="31"/>
        <v>1</v>
      </c>
    </row>
    <row r="70" spans="1:26" ht="85.5" x14ac:dyDescent="0.25">
      <c r="A70" s="475" t="s">
        <v>48</v>
      </c>
      <c r="B70" s="148" t="s">
        <v>694</v>
      </c>
      <c r="C70" s="30" t="s">
        <v>695</v>
      </c>
      <c r="D70" s="30" t="s">
        <v>696</v>
      </c>
      <c r="E70" s="30" t="s">
        <v>697</v>
      </c>
      <c r="F70" s="148">
        <v>1</v>
      </c>
      <c r="G70" s="85">
        <v>1</v>
      </c>
      <c r="H70" s="342">
        <v>1</v>
      </c>
      <c r="I70" s="118">
        <f t="shared" si="24"/>
        <v>1</v>
      </c>
      <c r="J70" s="353" t="s">
        <v>698</v>
      </c>
      <c r="K70" s="336">
        <f t="shared" si="25"/>
        <v>1</v>
      </c>
      <c r="L70" s="86"/>
      <c r="M70" s="342"/>
      <c r="N70" s="118">
        <f t="shared" si="26"/>
        <v>0</v>
      </c>
      <c r="O70" s="348"/>
      <c r="P70" s="81">
        <f t="shared" si="27"/>
        <v>1</v>
      </c>
      <c r="Q70" s="344"/>
      <c r="R70" s="342"/>
      <c r="S70" s="118">
        <f t="shared" si="28"/>
        <v>0</v>
      </c>
      <c r="T70" s="348"/>
      <c r="U70" s="81">
        <f t="shared" si="29"/>
        <v>1</v>
      </c>
      <c r="V70" s="344"/>
      <c r="W70" s="342"/>
      <c r="X70" s="118">
        <f t="shared" si="30"/>
        <v>0</v>
      </c>
      <c r="Y70" s="348"/>
      <c r="Z70" s="81">
        <f t="shared" si="31"/>
        <v>1</v>
      </c>
    </row>
    <row r="71" spans="1:26" ht="99.75" x14ac:dyDescent="0.25">
      <c r="A71" s="475" t="s">
        <v>699</v>
      </c>
      <c r="B71" s="354" t="s">
        <v>700</v>
      </c>
      <c r="C71" s="30" t="s">
        <v>701</v>
      </c>
      <c r="D71" s="132" t="s">
        <v>702</v>
      </c>
      <c r="E71" s="30" t="s">
        <v>703</v>
      </c>
      <c r="F71" s="148">
        <v>6</v>
      </c>
      <c r="G71" s="85">
        <v>0</v>
      </c>
      <c r="H71" s="342">
        <v>0</v>
      </c>
      <c r="I71" s="118">
        <f t="shared" si="24"/>
        <v>0</v>
      </c>
      <c r="J71" s="86" t="s">
        <v>704</v>
      </c>
      <c r="K71" s="336">
        <f t="shared" si="25"/>
        <v>0</v>
      </c>
      <c r="L71" s="86"/>
      <c r="M71" s="342"/>
      <c r="N71" s="118">
        <f t="shared" si="26"/>
        <v>0</v>
      </c>
      <c r="O71" s="86"/>
      <c r="P71" s="81">
        <f t="shared" si="27"/>
        <v>0</v>
      </c>
      <c r="Q71" s="344"/>
      <c r="R71" s="342"/>
      <c r="S71" s="118">
        <f t="shared" si="28"/>
        <v>0</v>
      </c>
      <c r="T71" s="86"/>
      <c r="U71" s="81">
        <f t="shared" si="29"/>
        <v>0</v>
      </c>
      <c r="V71" s="344"/>
      <c r="W71" s="342"/>
      <c r="X71" s="118">
        <f t="shared" si="30"/>
        <v>0</v>
      </c>
      <c r="Y71" s="86"/>
      <c r="Z71" s="81">
        <f t="shared" si="31"/>
        <v>0</v>
      </c>
    </row>
    <row r="72" spans="1:26" ht="285" x14ac:dyDescent="0.25">
      <c r="A72" s="475" t="s">
        <v>49</v>
      </c>
      <c r="B72" s="148" t="s">
        <v>705</v>
      </c>
      <c r="C72" s="30" t="s">
        <v>706</v>
      </c>
      <c r="D72" s="132" t="s">
        <v>707</v>
      </c>
      <c r="E72" s="30" t="s">
        <v>708</v>
      </c>
      <c r="F72" s="30" t="s">
        <v>677</v>
      </c>
      <c r="G72" s="110">
        <v>26553761804</v>
      </c>
      <c r="H72" s="355">
        <v>26553761804</v>
      </c>
      <c r="I72" s="118">
        <f t="shared" si="24"/>
        <v>1</v>
      </c>
      <c r="J72" s="351" t="s">
        <v>709</v>
      </c>
      <c r="K72" s="336">
        <f t="shared" si="25"/>
        <v>1</v>
      </c>
      <c r="L72" s="86"/>
      <c r="M72" s="342"/>
      <c r="N72" s="118">
        <f t="shared" si="26"/>
        <v>0</v>
      </c>
      <c r="O72" s="351"/>
      <c r="P72" s="81">
        <f t="shared" si="27"/>
        <v>1</v>
      </c>
      <c r="Q72" s="344"/>
      <c r="R72" s="342"/>
      <c r="S72" s="118">
        <f t="shared" si="28"/>
        <v>0</v>
      </c>
      <c r="T72" s="356"/>
      <c r="U72" s="81">
        <f t="shared" si="29"/>
        <v>1</v>
      </c>
      <c r="V72" s="344"/>
      <c r="W72" s="342"/>
      <c r="X72" s="118">
        <f t="shared" si="30"/>
        <v>0</v>
      </c>
      <c r="Y72" s="356"/>
      <c r="Z72" s="81">
        <f t="shared" si="31"/>
        <v>1</v>
      </c>
    </row>
    <row r="73" spans="1:26" ht="53.25" customHeight="1" x14ac:dyDescent="0.25">
      <c r="A73" s="475" t="s">
        <v>50</v>
      </c>
      <c r="B73" s="132" t="s">
        <v>710</v>
      </c>
      <c r="C73" s="132" t="s">
        <v>711</v>
      </c>
      <c r="D73" s="132" t="s">
        <v>712</v>
      </c>
      <c r="E73" s="132" t="s">
        <v>713</v>
      </c>
      <c r="F73" s="148" t="s">
        <v>677</v>
      </c>
      <c r="G73" s="85">
        <v>2</v>
      </c>
      <c r="H73" s="342">
        <v>2</v>
      </c>
      <c r="I73" s="118">
        <f t="shared" si="24"/>
        <v>1</v>
      </c>
      <c r="J73" s="348" t="s">
        <v>714</v>
      </c>
      <c r="K73" s="81">
        <f t="shared" si="25"/>
        <v>1</v>
      </c>
      <c r="L73" s="110"/>
      <c r="M73" s="355"/>
      <c r="N73" s="118">
        <f t="shared" si="26"/>
        <v>0</v>
      </c>
      <c r="O73" s="357"/>
      <c r="P73" s="81">
        <f t="shared" si="27"/>
        <v>1</v>
      </c>
      <c r="Q73" s="358"/>
      <c r="R73" s="355"/>
      <c r="S73" s="118">
        <f t="shared" si="28"/>
        <v>0</v>
      </c>
      <c r="T73" s="356"/>
      <c r="U73" s="81">
        <f t="shared" si="29"/>
        <v>1</v>
      </c>
      <c r="V73" s="359"/>
      <c r="W73" s="360"/>
      <c r="X73" s="118">
        <f t="shared" si="30"/>
        <v>0</v>
      </c>
      <c r="Y73" s="356"/>
      <c r="Z73" s="81">
        <f t="shared" si="31"/>
        <v>1</v>
      </c>
    </row>
    <row r="74" spans="1:26" ht="135" x14ac:dyDescent="0.25">
      <c r="A74" s="474" t="s">
        <v>715</v>
      </c>
      <c r="B74" s="132" t="s">
        <v>716</v>
      </c>
      <c r="C74" s="132" t="s">
        <v>717</v>
      </c>
      <c r="D74" s="132" t="s">
        <v>718</v>
      </c>
      <c r="E74" s="132" t="s">
        <v>719</v>
      </c>
      <c r="F74" s="148">
        <v>11</v>
      </c>
      <c r="G74" s="85">
        <v>3</v>
      </c>
      <c r="H74" s="342">
        <v>11</v>
      </c>
      <c r="I74" s="118">
        <f t="shared" si="24"/>
        <v>0.27272727272727271</v>
      </c>
      <c r="J74" s="348" t="s">
        <v>720</v>
      </c>
      <c r="K74" s="81">
        <f t="shared" si="25"/>
        <v>0.27272727272727271</v>
      </c>
      <c r="L74" s="88"/>
      <c r="M74" s="88"/>
      <c r="N74" s="118">
        <f t="shared" si="26"/>
        <v>0</v>
      </c>
      <c r="O74" s="351"/>
      <c r="P74" s="81">
        <f t="shared" si="27"/>
        <v>0.27272727272727271</v>
      </c>
      <c r="Q74" s="361"/>
      <c r="R74" s="358"/>
      <c r="S74" s="27">
        <f t="shared" si="28"/>
        <v>0</v>
      </c>
      <c r="T74" s="362"/>
      <c r="U74" s="81">
        <f t="shared" si="29"/>
        <v>0.27272727272727271</v>
      </c>
      <c r="V74" s="359"/>
      <c r="W74" s="360"/>
      <c r="X74" s="118">
        <f t="shared" si="30"/>
        <v>0</v>
      </c>
      <c r="Y74" s="356"/>
      <c r="Z74" s="81">
        <f t="shared" si="31"/>
        <v>0.27272727272727271</v>
      </c>
    </row>
    <row r="75" spans="1:26" ht="120" x14ac:dyDescent="0.25">
      <c r="A75" s="474" t="s">
        <v>51</v>
      </c>
      <c r="B75" s="354" t="s">
        <v>721</v>
      </c>
      <c r="C75" s="132" t="s">
        <v>722</v>
      </c>
      <c r="D75" s="132" t="s">
        <v>723</v>
      </c>
      <c r="E75" s="132" t="s">
        <v>724</v>
      </c>
      <c r="F75" s="148">
        <v>4</v>
      </c>
      <c r="G75" s="85" t="s">
        <v>545</v>
      </c>
      <c r="H75" s="342">
        <v>1</v>
      </c>
      <c r="I75" s="118">
        <f t="shared" si="24"/>
        <v>1</v>
      </c>
      <c r="J75" s="348" t="s">
        <v>725</v>
      </c>
      <c r="K75" s="81">
        <f t="shared" si="25"/>
        <v>0.25</v>
      </c>
      <c r="L75" s="88"/>
      <c r="M75" s="88"/>
      <c r="N75" s="118">
        <f t="shared" si="26"/>
        <v>0</v>
      </c>
      <c r="O75" s="363"/>
      <c r="P75" s="81">
        <f t="shared" si="27"/>
        <v>0.25</v>
      </c>
      <c r="Q75" s="344"/>
      <c r="R75" s="342"/>
      <c r="S75" s="27">
        <f t="shared" si="28"/>
        <v>0</v>
      </c>
      <c r="T75" s="364"/>
      <c r="U75" s="81">
        <f t="shared" si="29"/>
        <v>0.25</v>
      </c>
      <c r="V75" s="344"/>
      <c r="W75" s="342"/>
      <c r="X75" s="118">
        <f t="shared" si="30"/>
        <v>0</v>
      </c>
      <c r="Y75" s="364"/>
      <c r="Z75" s="81">
        <f t="shared" si="31"/>
        <v>0.25</v>
      </c>
    </row>
    <row r="76" spans="1:26" ht="85.5" customHeight="1" x14ac:dyDescent="0.25">
      <c r="A76" s="474" t="s">
        <v>52</v>
      </c>
      <c r="B76" s="354" t="s">
        <v>726</v>
      </c>
      <c r="C76" s="132" t="s">
        <v>727</v>
      </c>
      <c r="D76" s="132" t="s">
        <v>728</v>
      </c>
      <c r="E76" s="132" t="s">
        <v>729</v>
      </c>
      <c r="F76" s="30" t="s">
        <v>677</v>
      </c>
      <c r="G76" s="85">
        <v>571</v>
      </c>
      <c r="H76" s="342">
        <v>571</v>
      </c>
      <c r="I76" s="118">
        <f t="shared" si="24"/>
        <v>1</v>
      </c>
      <c r="J76" s="351" t="s">
        <v>730</v>
      </c>
      <c r="K76" s="81">
        <f t="shared" si="25"/>
        <v>1</v>
      </c>
      <c r="L76" s="86"/>
      <c r="M76" s="342"/>
      <c r="N76" s="118">
        <f t="shared" si="26"/>
        <v>0</v>
      </c>
      <c r="O76" s="357"/>
      <c r="P76" s="81">
        <f t="shared" si="27"/>
        <v>1</v>
      </c>
      <c r="Q76" s="344"/>
      <c r="R76" s="342"/>
      <c r="S76" s="27">
        <f t="shared" si="28"/>
        <v>0</v>
      </c>
      <c r="T76" s="365"/>
      <c r="U76" s="81">
        <f t="shared" si="29"/>
        <v>1</v>
      </c>
      <c r="V76" s="344"/>
      <c r="W76" s="342"/>
      <c r="X76" s="118">
        <f t="shared" si="30"/>
        <v>0</v>
      </c>
      <c r="Y76" s="365"/>
      <c r="Z76" s="81">
        <f t="shared" si="31"/>
        <v>1</v>
      </c>
    </row>
    <row r="77" spans="1:26" ht="60" x14ac:dyDescent="0.25">
      <c r="A77" s="474" t="s">
        <v>53</v>
      </c>
      <c r="B77" s="354" t="s">
        <v>731</v>
      </c>
      <c r="C77" s="132" t="s">
        <v>732</v>
      </c>
      <c r="D77" s="132" t="s">
        <v>733</v>
      </c>
      <c r="E77" s="132" t="s">
        <v>734</v>
      </c>
      <c r="F77" s="148" t="s">
        <v>677</v>
      </c>
      <c r="G77" s="85">
        <v>216</v>
      </c>
      <c r="H77" s="342">
        <v>216</v>
      </c>
      <c r="I77" s="118">
        <f t="shared" si="24"/>
        <v>1</v>
      </c>
      <c r="J77" s="348" t="s">
        <v>735</v>
      </c>
      <c r="K77" s="81">
        <f>IFERROR(IF(F77="Según demanda",G77/H77,G77/F77),0)</f>
        <v>1</v>
      </c>
      <c r="L77" s="86"/>
      <c r="M77" s="342"/>
      <c r="N77" s="118">
        <f t="shared" si="26"/>
        <v>0</v>
      </c>
      <c r="O77" s="348"/>
      <c r="P77" s="81">
        <f t="shared" si="27"/>
        <v>1</v>
      </c>
      <c r="Q77" s="344"/>
      <c r="R77" s="342"/>
      <c r="S77" s="118">
        <f t="shared" si="28"/>
        <v>0</v>
      </c>
      <c r="T77" s="348"/>
      <c r="U77" s="81">
        <f t="shared" si="29"/>
        <v>1</v>
      </c>
      <c r="V77" s="344"/>
      <c r="W77" s="342"/>
      <c r="X77" s="118">
        <f t="shared" si="30"/>
        <v>0</v>
      </c>
      <c r="Y77" s="348"/>
      <c r="Z77" s="81">
        <f t="shared" si="31"/>
        <v>1</v>
      </c>
    </row>
    <row r="78" spans="1:26" ht="42.75" customHeight="1" x14ac:dyDescent="0.25">
      <c r="A78" s="475" t="s">
        <v>54</v>
      </c>
      <c r="B78" s="30" t="s">
        <v>736</v>
      </c>
      <c r="C78" s="132" t="s">
        <v>737</v>
      </c>
      <c r="D78" s="30" t="s">
        <v>738</v>
      </c>
      <c r="E78" s="30" t="s">
        <v>738</v>
      </c>
      <c r="F78" s="148" t="s">
        <v>677</v>
      </c>
      <c r="G78" s="85">
        <v>4</v>
      </c>
      <c r="H78" s="342">
        <v>4</v>
      </c>
      <c r="I78" s="118">
        <f t="shared" si="24"/>
        <v>1</v>
      </c>
      <c r="J78" s="348" t="s">
        <v>739</v>
      </c>
      <c r="K78" s="81">
        <f t="shared" si="25"/>
        <v>1</v>
      </c>
      <c r="L78" s="86"/>
      <c r="M78" s="342"/>
      <c r="N78" s="118">
        <f t="shared" si="26"/>
        <v>0</v>
      </c>
      <c r="O78" s="366"/>
      <c r="P78" s="81">
        <f t="shared" si="27"/>
        <v>1</v>
      </c>
      <c r="Q78" s="344"/>
      <c r="R78" s="342"/>
      <c r="S78" s="27">
        <f t="shared" si="28"/>
        <v>0</v>
      </c>
      <c r="T78" s="365"/>
      <c r="U78" s="81">
        <f t="shared" si="29"/>
        <v>1</v>
      </c>
      <c r="V78" s="344"/>
      <c r="W78" s="342"/>
      <c r="X78" s="118">
        <f t="shared" si="30"/>
        <v>0</v>
      </c>
      <c r="Y78" s="356"/>
      <c r="Z78" s="81">
        <f t="shared" si="31"/>
        <v>1</v>
      </c>
    </row>
    <row r="79" spans="1:26" ht="114" customHeight="1" x14ac:dyDescent="0.25">
      <c r="A79" s="474" t="s">
        <v>55</v>
      </c>
      <c r="B79" s="354" t="s">
        <v>740</v>
      </c>
      <c r="C79" s="132" t="s">
        <v>741</v>
      </c>
      <c r="D79" s="132" t="s">
        <v>742</v>
      </c>
      <c r="E79" s="132" t="s">
        <v>742</v>
      </c>
      <c r="F79" s="148" t="s">
        <v>677</v>
      </c>
      <c r="G79" s="85">
        <v>12</v>
      </c>
      <c r="H79" s="342">
        <v>12</v>
      </c>
      <c r="I79" s="118">
        <f t="shared" si="24"/>
        <v>1</v>
      </c>
      <c r="J79" s="351" t="s">
        <v>743</v>
      </c>
      <c r="K79" s="81">
        <f t="shared" si="25"/>
        <v>1</v>
      </c>
      <c r="L79" s="86"/>
      <c r="M79" s="342"/>
      <c r="N79" s="118">
        <f t="shared" si="26"/>
        <v>0</v>
      </c>
      <c r="O79" s="367"/>
      <c r="P79" s="81">
        <f t="shared" si="27"/>
        <v>1</v>
      </c>
      <c r="Q79" s="344"/>
      <c r="R79" s="344"/>
      <c r="S79" s="118">
        <f t="shared" si="28"/>
        <v>0</v>
      </c>
      <c r="T79" s="367"/>
      <c r="U79" s="81">
        <f t="shared" si="29"/>
        <v>1</v>
      </c>
      <c r="V79" s="342"/>
      <c r="W79" s="342"/>
      <c r="X79" s="118">
        <f t="shared" si="30"/>
        <v>0</v>
      </c>
      <c r="Y79" s="367"/>
      <c r="Z79" s="81">
        <f t="shared" si="31"/>
        <v>1</v>
      </c>
    </row>
    <row r="80" spans="1:26" ht="37.5" customHeight="1" x14ac:dyDescent="0.25">
      <c r="A80" s="476" t="s">
        <v>56</v>
      </c>
      <c r="B80" s="173" t="s">
        <v>558</v>
      </c>
      <c r="C80" s="168" t="s">
        <v>559</v>
      </c>
      <c r="D80" s="168" t="s">
        <v>560</v>
      </c>
      <c r="E80" s="168" t="s">
        <v>561</v>
      </c>
      <c r="F80" s="368">
        <v>20</v>
      </c>
      <c r="G80" s="369">
        <v>2</v>
      </c>
      <c r="H80" s="253">
        <v>20</v>
      </c>
      <c r="I80" s="178">
        <f t="shared" ref="I80:I91" si="32">IFERROR((G80/H80),0)</f>
        <v>0.1</v>
      </c>
      <c r="J80" s="241" t="s">
        <v>562</v>
      </c>
      <c r="K80" s="370">
        <f t="shared" ref="K80:K93" si="33">IFERROR(IF(F80="Según demanda",G80/H80,G80/F80),0)</f>
        <v>0.1</v>
      </c>
      <c r="L80" s="239"/>
      <c r="M80" s="253"/>
      <c r="N80" s="178">
        <f t="shared" si="26"/>
        <v>0</v>
      </c>
      <c r="O80" s="241"/>
      <c r="P80" s="370">
        <f t="shared" si="27"/>
        <v>0.1</v>
      </c>
      <c r="Q80" s="371"/>
      <c r="R80" s="253"/>
      <c r="S80" s="178">
        <f t="shared" ref="S80:S115" si="34">IFERROR((Q80/R80),0)</f>
        <v>0</v>
      </c>
      <c r="T80" s="241"/>
      <c r="U80" s="370">
        <f t="shared" ref="U80:U92" si="35">IFERROR(IF(F80="Según demanda",(Q80+L80+G80)/(H80+M80+R80),(Q80+L80+G80)/F80),0)</f>
        <v>0.1</v>
      </c>
      <c r="V80" s="371"/>
      <c r="W80" s="253"/>
      <c r="X80" s="178">
        <f t="shared" ref="X80:X93" si="36">IFERROR((V80/W80),0)</f>
        <v>0</v>
      </c>
      <c r="Y80" s="241"/>
      <c r="Z80" s="370">
        <f t="shared" si="31"/>
        <v>0.1</v>
      </c>
    </row>
    <row r="81" spans="1:26" ht="39.75" customHeight="1" x14ac:dyDescent="0.25">
      <c r="A81" s="476"/>
      <c r="B81" s="173"/>
      <c r="C81" s="168"/>
      <c r="D81" s="168"/>
      <c r="E81" s="168"/>
      <c r="F81" s="372"/>
      <c r="G81" s="373"/>
      <c r="H81" s="254"/>
      <c r="I81" s="179"/>
      <c r="J81" s="242"/>
      <c r="K81" s="374"/>
      <c r="L81" s="240"/>
      <c r="M81" s="254"/>
      <c r="N81" s="179"/>
      <c r="O81" s="242"/>
      <c r="P81" s="374"/>
      <c r="Q81" s="375"/>
      <c r="R81" s="254"/>
      <c r="S81" s="179"/>
      <c r="T81" s="242"/>
      <c r="U81" s="374"/>
      <c r="V81" s="375"/>
      <c r="W81" s="254"/>
      <c r="X81" s="179"/>
      <c r="Y81" s="242"/>
      <c r="Z81" s="374"/>
    </row>
    <row r="82" spans="1:26" ht="15" customHeight="1" x14ac:dyDescent="0.25">
      <c r="A82" s="476" t="s">
        <v>57</v>
      </c>
      <c r="B82" s="173" t="s">
        <v>563</v>
      </c>
      <c r="C82" s="168" t="s">
        <v>564</v>
      </c>
      <c r="D82" s="168" t="s">
        <v>565</v>
      </c>
      <c r="E82" s="148" t="s">
        <v>566</v>
      </c>
      <c r="F82" s="376" t="s">
        <v>384</v>
      </c>
      <c r="G82" s="377">
        <v>40</v>
      </c>
      <c r="H82" s="314">
        <v>42</v>
      </c>
      <c r="I82" s="124">
        <f t="shared" si="32"/>
        <v>0.95238095238095233</v>
      </c>
      <c r="J82" s="127" t="s">
        <v>567</v>
      </c>
      <c r="K82" s="378">
        <f t="shared" si="33"/>
        <v>0.95238095238095233</v>
      </c>
      <c r="L82" s="111"/>
      <c r="M82" s="154"/>
      <c r="N82" s="124">
        <f t="shared" si="26"/>
        <v>0</v>
      </c>
      <c r="O82" s="127"/>
      <c r="P82" s="378">
        <f t="shared" si="27"/>
        <v>0.95238095238095233</v>
      </c>
      <c r="Q82" s="379"/>
      <c r="R82" s="154"/>
      <c r="S82" s="124">
        <f t="shared" si="34"/>
        <v>0</v>
      </c>
      <c r="T82" s="127"/>
      <c r="U82" s="378">
        <f t="shared" si="35"/>
        <v>0.95238095238095233</v>
      </c>
      <c r="V82" s="379"/>
      <c r="W82" s="127"/>
      <c r="X82" s="124">
        <f t="shared" si="36"/>
        <v>0</v>
      </c>
      <c r="Y82" s="127"/>
      <c r="Z82" s="378">
        <f t="shared" si="31"/>
        <v>0.95238095238095233</v>
      </c>
    </row>
    <row r="83" spans="1:26" ht="128.25" customHeight="1" x14ac:dyDescent="0.25">
      <c r="A83" s="476"/>
      <c r="B83" s="173"/>
      <c r="C83" s="168"/>
      <c r="D83" s="168"/>
      <c r="E83" s="148" t="s">
        <v>568</v>
      </c>
      <c r="F83" s="376" t="s">
        <v>384</v>
      </c>
      <c r="G83" s="377">
        <v>67</v>
      </c>
      <c r="H83" s="314">
        <v>67</v>
      </c>
      <c r="I83" s="124">
        <f t="shared" si="32"/>
        <v>1</v>
      </c>
      <c r="J83" s="127" t="s">
        <v>569</v>
      </c>
      <c r="K83" s="378">
        <f t="shared" si="33"/>
        <v>1</v>
      </c>
      <c r="L83" s="111"/>
      <c r="M83" s="154"/>
      <c r="N83" s="124">
        <f t="shared" si="26"/>
        <v>0</v>
      </c>
      <c r="O83" s="127"/>
      <c r="P83" s="378">
        <f t="shared" si="27"/>
        <v>1</v>
      </c>
      <c r="Q83" s="379"/>
      <c r="R83" s="154"/>
      <c r="S83" s="124">
        <f t="shared" si="34"/>
        <v>0</v>
      </c>
      <c r="T83" s="127"/>
      <c r="U83" s="378">
        <f t="shared" si="35"/>
        <v>1</v>
      </c>
      <c r="V83" s="379"/>
      <c r="W83" s="127"/>
      <c r="X83" s="124">
        <f t="shared" si="36"/>
        <v>0</v>
      </c>
      <c r="Y83" s="127"/>
      <c r="Z83" s="378">
        <f t="shared" si="31"/>
        <v>1</v>
      </c>
    </row>
    <row r="84" spans="1:26" ht="99.75" x14ac:dyDescent="0.25">
      <c r="A84" s="477" t="s">
        <v>58</v>
      </c>
      <c r="B84" s="162" t="s">
        <v>570</v>
      </c>
      <c r="C84" s="148" t="s">
        <v>571</v>
      </c>
      <c r="D84" s="148" t="s">
        <v>572</v>
      </c>
      <c r="E84" s="148" t="s">
        <v>573</v>
      </c>
      <c r="F84" s="376">
        <v>1</v>
      </c>
      <c r="G84" s="377">
        <v>1</v>
      </c>
      <c r="H84" s="314">
        <v>1</v>
      </c>
      <c r="I84" s="124">
        <f t="shared" si="32"/>
        <v>1</v>
      </c>
      <c r="J84" s="127" t="s">
        <v>574</v>
      </c>
      <c r="K84" s="378">
        <f t="shared" si="33"/>
        <v>1</v>
      </c>
      <c r="L84" s="111"/>
      <c r="M84" s="154"/>
      <c r="N84" s="124">
        <f t="shared" si="26"/>
        <v>0</v>
      </c>
      <c r="O84" s="127"/>
      <c r="P84" s="378">
        <f t="shared" si="27"/>
        <v>1</v>
      </c>
      <c r="Q84" s="111"/>
      <c r="R84" s="154"/>
      <c r="S84" s="124">
        <f t="shared" si="34"/>
        <v>0</v>
      </c>
      <c r="T84" s="127"/>
      <c r="U84" s="378">
        <f t="shared" si="35"/>
        <v>1</v>
      </c>
      <c r="V84" s="379"/>
      <c r="W84" s="127"/>
      <c r="X84" s="124">
        <f t="shared" si="36"/>
        <v>0</v>
      </c>
      <c r="Y84" s="127"/>
      <c r="Z84" s="378">
        <f t="shared" si="31"/>
        <v>1</v>
      </c>
    </row>
    <row r="85" spans="1:26" ht="42.75" customHeight="1" x14ac:dyDescent="0.25">
      <c r="A85" s="477" t="s">
        <v>59</v>
      </c>
      <c r="B85" s="173" t="s">
        <v>575</v>
      </c>
      <c r="C85" s="148" t="s">
        <v>576</v>
      </c>
      <c r="D85" s="148" t="s">
        <v>577</v>
      </c>
      <c r="E85" s="148" t="s">
        <v>375</v>
      </c>
      <c r="F85" s="376" t="s">
        <v>384</v>
      </c>
      <c r="G85" s="377">
        <v>14</v>
      </c>
      <c r="H85" s="154">
        <v>14</v>
      </c>
      <c r="I85" s="124">
        <f t="shared" si="32"/>
        <v>1</v>
      </c>
      <c r="J85" s="241" t="s">
        <v>578</v>
      </c>
      <c r="K85" s="378">
        <f t="shared" si="33"/>
        <v>1</v>
      </c>
      <c r="L85" s="111"/>
      <c r="M85" s="154"/>
      <c r="N85" s="124">
        <f t="shared" si="26"/>
        <v>0</v>
      </c>
      <c r="O85" s="241"/>
      <c r="P85" s="378">
        <f t="shared" si="27"/>
        <v>1</v>
      </c>
      <c r="Q85" s="379"/>
      <c r="R85" s="154"/>
      <c r="S85" s="124">
        <f t="shared" si="34"/>
        <v>0</v>
      </c>
      <c r="T85" s="241"/>
      <c r="U85" s="378">
        <f t="shared" si="35"/>
        <v>1</v>
      </c>
      <c r="V85" s="379"/>
      <c r="W85" s="127"/>
      <c r="X85" s="124">
        <v>1</v>
      </c>
      <c r="Y85" s="241"/>
      <c r="Z85" s="378">
        <f t="shared" si="31"/>
        <v>1</v>
      </c>
    </row>
    <row r="86" spans="1:26" ht="114" customHeight="1" x14ac:dyDescent="0.25">
      <c r="A86" s="478" t="s">
        <v>60</v>
      </c>
      <c r="B86" s="173"/>
      <c r="C86" s="148" t="s">
        <v>579</v>
      </c>
      <c r="D86" s="148" t="s">
        <v>580</v>
      </c>
      <c r="E86" s="148" t="s">
        <v>375</v>
      </c>
      <c r="F86" s="376" t="s">
        <v>384</v>
      </c>
      <c r="G86" s="377">
        <v>14</v>
      </c>
      <c r="H86" s="154">
        <v>14</v>
      </c>
      <c r="I86" s="124">
        <f t="shared" si="32"/>
        <v>1</v>
      </c>
      <c r="J86" s="256"/>
      <c r="K86" s="378">
        <f t="shared" si="33"/>
        <v>1</v>
      </c>
      <c r="L86" s="111"/>
      <c r="M86" s="154"/>
      <c r="N86" s="124">
        <f t="shared" si="26"/>
        <v>0</v>
      </c>
      <c r="O86" s="256"/>
      <c r="P86" s="378">
        <f t="shared" si="27"/>
        <v>1</v>
      </c>
      <c r="Q86" s="379"/>
      <c r="R86" s="154"/>
      <c r="S86" s="124">
        <f t="shared" si="34"/>
        <v>0</v>
      </c>
      <c r="T86" s="256"/>
      <c r="U86" s="378">
        <f t="shared" si="35"/>
        <v>1</v>
      </c>
      <c r="V86" s="379"/>
      <c r="W86" s="127"/>
      <c r="X86" s="124">
        <f t="shared" si="36"/>
        <v>0</v>
      </c>
      <c r="Y86" s="256"/>
      <c r="Z86" s="378">
        <f t="shared" si="31"/>
        <v>1</v>
      </c>
    </row>
    <row r="87" spans="1:26" ht="42.75" x14ac:dyDescent="0.25">
      <c r="A87" s="478" t="s">
        <v>60</v>
      </c>
      <c r="B87" s="173"/>
      <c r="C87" s="148" t="s">
        <v>581</v>
      </c>
      <c r="D87" s="148" t="s">
        <v>582</v>
      </c>
      <c r="E87" s="148" t="s">
        <v>375</v>
      </c>
      <c r="F87" s="376" t="s">
        <v>384</v>
      </c>
      <c r="G87" s="377">
        <v>14</v>
      </c>
      <c r="H87" s="154">
        <v>14</v>
      </c>
      <c r="I87" s="124">
        <f t="shared" si="32"/>
        <v>1</v>
      </c>
      <c r="J87" s="256"/>
      <c r="K87" s="378">
        <f t="shared" si="33"/>
        <v>1</v>
      </c>
      <c r="L87" s="111"/>
      <c r="M87" s="154"/>
      <c r="N87" s="124">
        <f t="shared" si="26"/>
        <v>0</v>
      </c>
      <c r="O87" s="256"/>
      <c r="P87" s="378">
        <f t="shared" si="27"/>
        <v>1</v>
      </c>
      <c r="Q87" s="379"/>
      <c r="R87" s="154"/>
      <c r="S87" s="124">
        <f t="shared" si="34"/>
        <v>0</v>
      </c>
      <c r="T87" s="256"/>
      <c r="U87" s="378">
        <f t="shared" si="35"/>
        <v>1</v>
      </c>
      <c r="V87" s="379"/>
      <c r="W87" s="127"/>
      <c r="X87" s="124">
        <f t="shared" si="36"/>
        <v>0</v>
      </c>
      <c r="Y87" s="256"/>
      <c r="Z87" s="378">
        <f t="shared" si="31"/>
        <v>1</v>
      </c>
    </row>
    <row r="88" spans="1:26" ht="71.25" x14ac:dyDescent="0.25">
      <c r="A88" s="478" t="s">
        <v>61</v>
      </c>
      <c r="B88" s="173"/>
      <c r="C88" s="148" t="s">
        <v>583</v>
      </c>
      <c r="D88" s="148" t="s">
        <v>584</v>
      </c>
      <c r="E88" s="148" t="s">
        <v>375</v>
      </c>
      <c r="F88" s="376" t="s">
        <v>384</v>
      </c>
      <c r="G88" s="377">
        <v>14</v>
      </c>
      <c r="H88" s="154">
        <v>14</v>
      </c>
      <c r="I88" s="124">
        <f t="shared" si="32"/>
        <v>1</v>
      </c>
      <c r="J88" s="256"/>
      <c r="K88" s="378">
        <f t="shared" si="33"/>
        <v>1</v>
      </c>
      <c r="L88" s="111"/>
      <c r="M88" s="154"/>
      <c r="N88" s="124">
        <f t="shared" si="26"/>
        <v>0</v>
      </c>
      <c r="O88" s="256"/>
      <c r="P88" s="378">
        <f t="shared" si="27"/>
        <v>1</v>
      </c>
      <c r="Q88" s="379"/>
      <c r="R88" s="154"/>
      <c r="S88" s="124">
        <f t="shared" si="34"/>
        <v>0</v>
      </c>
      <c r="T88" s="256"/>
      <c r="U88" s="378">
        <f t="shared" si="35"/>
        <v>1</v>
      </c>
      <c r="V88" s="379"/>
      <c r="W88" s="127"/>
      <c r="X88" s="124">
        <f t="shared" si="36"/>
        <v>0</v>
      </c>
      <c r="Y88" s="256"/>
      <c r="Z88" s="378">
        <f t="shared" si="31"/>
        <v>1</v>
      </c>
    </row>
    <row r="89" spans="1:26" ht="28.5" customHeight="1" x14ac:dyDescent="0.25">
      <c r="A89" s="477" t="s">
        <v>62</v>
      </c>
      <c r="B89" s="173"/>
      <c r="C89" s="148" t="s">
        <v>585</v>
      </c>
      <c r="D89" s="148" t="s">
        <v>586</v>
      </c>
      <c r="E89" s="148" t="s">
        <v>587</v>
      </c>
      <c r="F89" s="376" t="s">
        <v>384</v>
      </c>
      <c r="G89" s="377">
        <v>14</v>
      </c>
      <c r="H89" s="154">
        <v>14</v>
      </c>
      <c r="I89" s="124">
        <f t="shared" si="32"/>
        <v>1</v>
      </c>
      <c r="J89" s="256"/>
      <c r="K89" s="378">
        <f t="shared" si="33"/>
        <v>1</v>
      </c>
      <c r="L89" s="111"/>
      <c r="M89" s="154"/>
      <c r="N89" s="124">
        <f t="shared" si="26"/>
        <v>0</v>
      </c>
      <c r="O89" s="256"/>
      <c r="P89" s="378">
        <f t="shared" si="27"/>
        <v>1</v>
      </c>
      <c r="Q89" s="379"/>
      <c r="R89" s="154"/>
      <c r="S89" s="124">
        <f t="shared" si="34"/>
        <v>0</v>
      </c>
      <c r="T89" s="256"/>
      <c r="U89" s="378">
        <f t="shared" si="35"/>
        <v>1</v>
      </c>
      <c r="V89" s="379"/>
      <c r="W89" s="127"/>
      <c r="X89" s="124">
        <f t="shared" si="36"/>
        <v>0</v>
      </c>
      <c r="Y89" s="256"/>
      <c r="Z89" s="378">
        <f t="shared" si="31"/>
        <v>1</v>
      </c>
    </row>
    <row r="90" spans="1:26" ht="28.5" x14ac:dyDescent="0.25">
      <c r="A90" s="477" t="s">
        <v>63</v>
      </c>
      <c r="B90" s="173"/>
      <c r="C90" s="148" t="s">
        <v>588</v>
      </c>
      <c r="D90" s="148" t="s">
        <v>589</v>
      </c>
      <c r="E90" s="148" t="s">
        <v>590</v>
      </c>
      <c r="F90" s="376" t="s">
        <v>384</v>
      </c>
      <c r="G90" s="377">
        <v>14</v>
      </c>
      <c r="H90" s="154">
        <v>14</v>
      </c>
      <c r="I90" s="124">
        <f t="shared" si="32"/>
        <v>1</v>
      </c>
      <c r="J90" s="242"/>
      <c r="K90" s="378">
        <f t="shared" si="33"/>
        <v>1</v>
      </c>
      <c r="L90" s="111"/>
      <c r="M90" s="154"/>
      <c r="N90" s="124">
        <f t="shared" si="26"/>
        <v>0</v>
      </c>
      <c r="O90" s="242"/>
      <c r="P90" s="378">
        <f t="shared" si="27"/>
        <v>1</v>
      </c>
      <c r="Q90" s="379"/>
      <c r="R90" s="154"/>
      <c r="S90" s="124">
        <f t="shared" si="34"/>
        <v>0</v>
      </c>
      <c r="T90" s="242"/>
      <c r="U90" s="378">
        <f t="shared" si="35"/>
        <v>1</v>
      </c>
      <c r="V90" s="379"/>
      <c r="W90" s="127"/>
      <c r="X90" s="124">
        <f t="shared" si="36"/>
        <v>0</v>
      </c>
      <c r="Y90" s="242"/>
      <c r="Z90" s="378">
        <f t="shared" si="31"/>
        <v>1</v>
      </c>
    </row>
    <row r="91" spans="1:26" ht="15" customHeight="1" x14ac:dyDescent="0.25">
      <c r="A91" s="476" t="s">
        <v>64</v>
      </c>
      <c r="B91" s="173" t="s">
        <v>591</v>
      </c>
      <c r="C91" s="148" t="s">
        <v>592</v>
      </c>
      <c r="D91" s="168" t="s">
        <v>593</v>
      </c>
      <c r="E91" s="168" t="s">
        <v>594</v>
      </c>
      <c r="F91" s="376" t="s">
        <v>384</v>
      </c>
      <c r="G91" s="377">
        <v>14</v>
      </c>
      <c r="H91" s="154">
        <v>14</v>
      </c>
      <c r="I91" s="124">
        <f t="shared" si="32"/>
        <v>1</v>
      </c>
      <c r="J91" s="169" t="s">
        <v>595</v>
      </c>
      <c r="K91" s="378">
        <f t="shared" si="33"/>
        <v>1</v>
      </c>
      <c r="L91" s="111"/>
      <c r="M91" s="154"/>
      <c r="N91" s="124">
        <f t="shared" si="26"/>
        <v>0</v>
      </c>
      <c r="O91" s="169"/>
      <c r="P91" s="378">
        <f t="shared" si="27"/>
        <v>1</v>
      </c>
      <c r="Q91" s="379"/>
      <c r="R91" s="127"/>
      <c r="S91" s="124">
        <f t="shared" si="34"/>
        <v>0</v>
      </c>
      <c r="T91" s="169"/>
      <c r="U91" s="378">
        <f t="shared" si="35"/>
        <v>1</v>
      </c>
      <c r="V91" s="379"/>
      <c r="W91" s="127"/>
      <c r="X91" s="124">
        <f t="shared" si="36"/>
        <v>0</v>
      </c>
      <c r="Y91" s="169"/>
      <c r="Z91" s="378">
        <f t="shared" si="31"/>
        <v>1</v>
      </c>
    </row>
    <row r="92" spans="1:26" x14ac:dyDescent="0.25">
      <c r="A92" s="476"/>
      <c r="B92" s="173"/>
      <c r="C92" s="148" t="s">
        <v>596</v>
      </c>
      <c r="D92" s="168"/>
      <c r="E92" s="168"/>
      <c r="F92" s="376" t="s">
        <v>384</v>
      </c>
      <c r="G92" s="377">
        <v>14</v>
      </c>
      <c r="H92" s="154">
        <v>14</v>
      </c>
      <c r="I92" s="124">
        <f>IFERROR((G92/H92),0)</f>
        <v>1</v>
      </c>
      <c r="J92" s="262"/>
      <c r="K92" s="378">
        <f t="shared" si="33"/>
        <v>1</v>
      </c>
      <c r="L92" s="111"/>
      <c r="M92" s="154"/>
      <c r="N92" s="124">
        <f t="shared" ref="N92:N99" si="37">IFERROR((L92/M92),0)</f>
        <v>0</v>
      </c>
      <c r="O92" s="262"/>
      <c r="P92" s="378">
        <f t="shared" si="27"/>
        <v>1</v>
      </c>
      <c r="Q92" s="379"/>
      <c r="R92" s="127"/>
      <c r="S92" s="124">
        <f t="shared" si="34"/>
        <v>0</v>
      </c>
      <c r="T92" s="262"/>
      <c r="U92" s="378">
        <f t="shared" si="35"/>
        <v>1</v>
      </c>
      <c r="V92" s="379"/>
      <c r="W92" s="127"/>
      <c r="X92" s="124">
        <f t="shared" si="36"/>
        <v>0</v>
      </c>
      <c r="Y92" s="262"/>
      <c r="Z92" s="378">
        <f t="shared" si="31"/>
        <v>1</v>
      </c>
    </row>
    <row r="93" spans="1:26" ht="29.25" thickBot="1" x14ac:dyDescent="0.3">
      <c r="A93" s="476"/>
      <c r="B93" s="174"/>
      <c r="C93" s="380" t="s">
        <v>597</v>
      </c>
      <c r="D93" s="381"/>
      <c r="E93" s="381"/>
      <c r="F93" s="382" t="s">
        <v>384</v>
      </c>
      <c r="G93" s="383">
        <v>14</v>
      </c>
      <c r="H93" s="384">
        <v>14</v>
      </c>
      <c r="I93" s="385">
        <f>IFERROR((G93/H93),0)</f>
        <v>1</v>
      </c>
      <c r="J93" s="386"/>
      <c r="K93" s="387">
        <f t="shared" si="33"/>
        <v>1</v>
      </c>
      <c r="L93" s="112"/>
      <c r="M93" s="384"/>
      <c r="N93" s="385">
        <f t="shared" si="37"/>
        <v>0</v>
      </c>
      <c r="O93" s="386"/>
      <c r="P93" s="378">
        <f t="shared" si="27"/>
        <v>1</v>
      </c>
      <c r="Q93" s="388"/>
      <c r="R93" s="389"/>
      <c r="S93" s="385">
        <f t="shared" si="34"/>
        <v>0</v>
      </c>
      <c r="T93" s="386"/>
      <c r="U93" s="387">
        <f>IFERROR(IF(F93="Según demanda",(Q93+L93+G93)/(H93+M92+R93),(Q93+L93+G93)/F93),0)</f>
        <v>1</v>
      </c>
      <c r="V93" s="388"/>
      <c r="W93" s="389"/>
      <c r="X93" s="385">
        <f t="shared" si="36"/>
        <v>0</v>
      </c>
      <c r="Y93" s="386"/>
      <c r="Z93" s="387">
        <f>IFERROR(IF(F93="Según demanda",(V93+Q93+L93+G93)/(H93+M92+R93+W93),(V93+Q93+L93+G93)/F93),0)</f>
        <v>1</v>
      </c>
    </row>
    <row r="94" spans="1:26" ht="180" customHeight="1" x14ac:dyDescent="0.25">
      <c r="A94" s="131" t="s">
        <v>65</v>
      </c>
      <c r="B94" s="86" t="s">
        <v>529</v>
      </c>
      <c r="C94" s="86" t="s">
        <v>530</v>
      </c>
      <c r="D94" s="148" t="s">
        <v>531</v>
      </c>
      <c r="E94" s="148" t="s">
        <v>532</v>
      </c>
      <c r="F94" s="148">
        <v>4</v>
      </c>
      <c r="G94" s="148">
        <v>0</v>
      </c>
      <c r="H94" s="37">
        <v>1</v>
      </c>
      <c r="I94" s="38">
        <f t="shared" ref="I94:I113" si="38">IFERROR((G94/H94),0)</f>
        <v>0</v>
      </c>
      <c r="J94" s="30" t="s">
        <v>533</v>
      </c>
      <c r="K94" s="38">
        <f>IFERROR(IF(F94="Según demanda",G94/H94,G94/F94),0)</f>
        <v>0</v>
      </c>
      <c r="L94" s="148"/>
      <c r="M94" s="148">
        <v>1</v>
      </c>
      <c r="N94" s="38">
        <f t="shared" si="37"/>
        <v>0</v>
      </c>
      <c r="O94" s="354"/>
      <c r="P94" s="38">
        <f>IFERROR(IF(F94="Según demanda",(L94+G94)/(H94+M94),(L94+G94)/F94),0)</f>
        <v>0</v>
      </c>
      <c r="Q94" s="148"/>
      <c r="R94" s="148">
        <v>1</v>
      </c>
      <c r="S94" s="38">
        <f t="shared" si="34"/>
        <v>0</v>
      </c>
      <c r="T94" s="354"/>
      <c r="U94" s="38">
        <f>IFERROR(IF(F94="Según demanda",(Q94+L94+G94)/(H94+M94+R94),(Q94+L94+G94)/F94),0)</f>
        <v>0</v>
      </c>
      <c r="V94" s="148"/>
      <c r="W94" s="148">
        <v>1</v>
      </c>
      <c r="X94" s="38">
        <f t="shared" ref="X94:X97" si="39">IFERROR((V94/W94),0)</f>
        <v>0</v>
      </c>
      <c r="Y94" s="354"/>
      <c r="Z94" s="38">
        <f>IFERROR(IF(F94="Según demanda",(V94+Q94+L94+G94)/(H94+M94+R94+W94),(V94+Q94+L94+G94)/F94),0)</f>
        <v>0</v>
      </c>
    </row>
    <row r="95" spans="1:26" ht="299.25" x14ac:dyDescent="0.25">
      <c r="A95" s="131" t="s">
        <v>65</v>
      </c>
      <c r="B95" s="390" t="s">
        <v>534</v>
      </c>
      <c r="C95" s="390" t="s">
        <v>535</v>
      </c>
      <c r="D95" s="148" t="s">
        <v>531</v>
      </c>
      <c r="E95" s="148" t="s">
        <v>536</v>
      </c>
      <c r="F95" s="148">
        <v>4</v>
      </c>
      <c r="G95" s="148">
        <v>1</v>
      </c>
      <c r="H95" s="37">
        <v>1</v>
      </c>
      <c r="I95" s="38">
        <f t="shared" si="38"/>
        <v>1</v>
      </c>
      <c r="J95" s="30" t="s">
        <v>537</v>
      </c>
      <c r="K95" s="38">
        <f>IFERROR(IF(F95="Según demanda",G95/H95,G95/F95),0)</f>
        <v>0.25</v>
      </c>
      <c r="L95" s="148"/>
      <c r="M95" s="148">
        <v>1</v>
      </c>
      <c r="N95" s="38">
        <f t="shared" si="37"/>
        <v>0</v>
      </c>
      <c r="O95" s="148"/>
      <c r="P95" s="38">
        <f>IFERROR(IF(F95="Según demanda",(L95+G95)/(H95+M95),(L95+G95)/F95),0)</f>
        <v>0.25</v>
      </c>
      <c r="Q95" s="148"/>
      <c r="R95" s="148">
        <v>1</v>
      </c>
      <c r="S95" s="38">
        <f t="shared" si="34"/>
        <v>0</v>
      </c>
      <c r="T95" s="148"/>
      <c r="U95" s="38">
        <f>IFERROR(IF(F95="Según demanda",(Q95+L95+G95)/(H95+M95+R95),(Q95+L95+G95)/F95),0)</f>
        <v>0.25</v>
      </c>
      <c r="V95" s="148"/>
      <c r="W95" s="148">
        <v>1</v>
      </c>
      <c r="X95" s="38">
        <f t="shared" si="39"/>
        <v>0</v>
      </c>
      <c r="Y95" s="391"/>
      <c r="Z95" s="38">
        <f>IFERROR(IF(F95="Según demanda",(V95+Q95+L95+G95)/(H95+M95+R95+W95),(V95+Q95+L95+G95)/F95),0)</f>
        <v>0.25</v>
      </c>
    </row>
    <row r="96" spans="1:26" ht="409.5" x14ac:dyDescent="0.25">
      <c r="A96" s="131" t="s">
        <v>65</v>
      </c>
      <c r="B96" s="392" t="s">
        <v>538</v>
      </c>
      <c r="C96" s="392" t="s">
        <v>539</v>
      </c>
      <c r="D96" s="148" t="s">
        <v>531</v>
      </c>
      <c r="E96" s="148" t="s">
        <v>540</v>
      </c>
      <c r="F96" s="148">
        <v>4</v>
      </c>
      <c r="G96" s="148">
        <v>1</v>
      </c>
      <c r="H96" s="37">
        <v>1</v>
      </c>
      <c r="I96" s="38">
        <f t="shared" si="38"/>
        <v>1</v>
      </c>
      <c r="J96" s="30" t="s">
        <v>541</v>
      </c>
      <c r="K96" s="38">
        <f>IFERROR(IF(F96="Según demanda",G96/H96,G96/F96),0)</f>
        <v>0.25</v>
      </c>
      <c r="L96" s="148"/>
      <c r="M96" s="148">
        <v>1</v>
      </c>
      <c r="N96" s="38">
        <f t="shared" si="37"/>
        <v>0</v>
      </c>
      <c r="O96" s="148"/>
      <c r="P96" s="38">
        <f>IFERROR(IF(F96="Según demanda",(L96+G96)/(H96+M96),(L96+G96)/F96),0)</f>
        <v>0.25</v>
      </c>
      <c r="Q96" s="148"/>
      <c r="R96" s="148">
        <v>1</v>
      </c>
      <c r="S96" s="38">
        <f t="shared" si="34"/>
        <v>0</v>
      </c>
      <c r="T96" s="148"/>
      <c r="U96" s="38">
        <f>IFERROR(IF(F96="Según demanda",(Q96+L96+G96)/(H96+M96+R96),(Q96+L96+G96)/F96),0)</f>
        <v>0.25</v>
      </c>
      <c r="V96" s="148"/>
      <c r="W96" s="148">
        <v>1</v>
      </c>
      <c r="X96" s="38">
        <f t="shared" si="39"/>
        <v>0</v>
      </c>
      <c r="Y96" s="148"/>
      <c r="Z96" s="38">
        <f>IFERROR(IF(F96="Según demanda",(V96+Q96+L96+G96)/(H96+M96+R96+W96),(V96+Q96+L96+G96)/F96),0)</f>
        <v>0.25</v>
      </c>
    </row>
    <row r="97" spans="1:26" ht="409.5" x14ac:dyDescent="0.25">
      <c r="A97" s="131" t="s">
        <v>65</v>
      </c>
      <c r="B97" s="392" t="s">
        <v>542</v>
      </c>
      <c r="C97" s="392" t="s">
        <v>543</v>
      </c>
      <c r="D97" s="148" t="s">
        <v>531</v>
      </c>
      <c r="E97" s="148" t="s">
        <v>540</v>
      </c>
      <c r="F97" s="148">
        <v>4</v>
      </c>
      <c r="G97" s="148">
        <v>1</v>
      </c>
      <c r="H97" s="37">
        <v>1</v>
      </c>
      <c r="I97" s="38">
        <f t="shared" si="38"/>
        <v>1</v>
      </c>
      <c r="J97" s="30" t="s">
        <v>544</v>
      </c>
      <c r="K97" s="38">
        <f>IFERROR(IF(F97="Según demanda",G97/H97,G97/F97),0)</f>
        <v>0.25</v>
      </c>
      <c r="L97" s="148"/>
      <c r="M97" s="153">
        <v>1</v>
      </c>
      <c r="N97" s="124">
        <f t="shared" si="37"/>
        <v>0</v>
      </c>
      <c r="O97" s="31"/>
      <c r="P97" s="123">
        <f t="shared" ref="P97:P99" si="40">IFERROR(IF(F97="Según demanda",(L97+G97)/(H97+M97),(L97+G97)/F97),0)</f>
        <v>0.25</v>
      </c>
      <c r="Q97" s="127"/>
      <c r="R97" s="153">
        <v>1</v>
      </c>
      <c r="S97" s="124">
        <f t="shared" si="34"/>
        <v>0</v>
      </c>
      <c r="T97" s="31"/>
      <c r="U97" s="123">
        <f t="shared" ref="U97:U99" si="41">IFERROR(IF(F97="Según demanda",(Q97+L97+G97)/(H97+M97+R97),(Q97+L97+G97)/F97),0)</f>
        <v>0.25</v>
      </c>
      <c r="V97" s="127"/>
      <c r="W97" s="125" t="s">
        <v>545</v>
      </c>
      <c r="X97" s="124">
        <f t="shared" si="39"/>
        <v>0</v>
      </c>
      <c r="Y97" s="391"/>
      <c r="Z97" s="123">
        <f t="shared" ref="Z97" si="42">IFERROR(IF(F97="Según demanda",(V97+Q97+L97+G97)/(H97+M97+R97+W97),(V97+Q97+L97+G97)/F97),0)</f>
        <v>0.25</v>
      </c>
    </row>
    <row r="98" spans="1:26" ht="299.25" x14ac:dyDescent="0.25">
      <c r="A98" s="130" t="s">
        <v>65</v>
      </c>
      <c r="B98" s="392" t="s">
        <v>546</v>
      </c>
      <c r="C98" s="392" t="s">
        <v>547</v>
      </c>
      <c r="D98" s="148" t="s">
        <v>531</v>
      </c>
      <c r="E98" s="148" t="s">
        <v>540</v>
      </c>
      <c r="F98" s="104">
        <v>4</v>
      </c>
      <c r="G98" s="153">
        <v>1</v>
      </c>
      <c r="H98" s="104">
        <v>1</v>
      </c>
      <c r="I98" s="124">
        <f t="shared" si="38"/>
        <v>1</v>
      </c>
      <c r="J98" s="30" t="s">
        <v>537</v>
      </c>
      <c r="K98" s="123">
        <f t="shared" ref="K98:K106" si="43">IFERROR(IF(F98="Según demanda",G98/H98,G98/F98),0)</f>
        <v>0.25</v>
      </c>
      <c r="L98" s="148"/>
      <c r="M98" s="104">
        <v>1</v>
      </c>
      <c r="N98" s="124">
        <f t="shared" si="37"/>
        <v>0</v>
      </c>
      <c r="O98" s="31"/>
      <c r="P98" s="123">
        <f t="shared" si="40"/>
        <v>0.25</v>
      </c>
      <c r="Q98" s="127"/>
      <c r="R98" s="104">
        <v>1</v>
      </c>
      <c r="S98" s="124">
        <f t="shared" si="34"/>
        <v>0</v>
      </c>
      <c r="T98" s="31"/>
      <c r="U98" s="123">
        <f t="shared" si="41"/>
        <v>0.25</v>
      </c>
      <c r="V98" s="129"/>
      <c r="W98" s="104">
        <v>1</v>
      </c>
      <c r="X98" s="124">
        <v>1.58</v>
      </c>
      <c r="Y98" s="31"/>
      <c r="Z98" s="123">
        <v>1.425</v>
      </c>
    </row>
    <row r="99" spans="1:26" ht="299.25" x14ac:dyDescent="0.25">
      <c r="A99" s="130" t="s">
        <v>65</v>
      </c>
      <c r="B99" s="392" t="s">
        <v>548</v>
      </c>
      <c r="C99" s="392" t="s">
        <v>549</v>
      </c>
      <c r="D99" s="148" t="s">
        <v>531</v>
      </c>
      <c r="E99" s="148" t="s">
        <v>540</v>
      </c>
      <c r="F99" s="104">
        <v>4</v>
      </c>
      <c r="G99" s="153">
        <v>1</v>
      </c>
      <c r="H99" s="104">
        <v>1</v>
      </c>
      <c r="I99" s="124">
        <f t="shared" si="38"/>
        <v>1</v>
      </c>
      <c r="J99" s="30" t="s">
        <v>537</v>
      </c>
      <c r="K99" s="123">
        <f t="shared" si="43"/>
        <v>0.25</v>
      </c>
      <c r="L99" s="148"/>
      <c r="M99" s="104">
        <v>1</v>
      </c>
      <c r="N99" s="124">
        <f t="shared" si="37"/>
        <v>0</v>
      </c>
      <c r="O99" s="31"/>
      <c r="P99" s="123">
        <f t="shared" si="40"/>
        <v>0.25</v>
      </c>
      <c r="Q99" s="127"/>
      <c r="R99" s="104">
        <v>1</v>
      </c>
      <c r="S99" s="124">
        <f t="shared" si="34"/>
        <v>0</v>
      </c>
      <c r="T99" s="31"/>
      <c r="U99" s="123">
        <f t="shared" si="41"/>
        <v>0.25</v>
      </c>
      <c r="V99" s="120"/>
      <c r="W99" s="104">
        <v>1</v>
      </c>
      <c r="X99" s="124">
        <v>1</v>
      </c>
      <c r="Y99" s="31"/>
      <c r="Z99" s="123">
        <v>1</v>
      </c>
    </row>
    <row r="100" spans="1:26" ht="76.5" x14ac:dyDescent="0.25">
      <c r="A100" s="130" t="s">
        <v>66</v>
      </c>
      <c r="B100" s="393" t="s">
        <v>923</v>
      </c>
      <c r="C100" s="29" t="s">
        <v>924</v>
      </c>
      <c r="D100" s="394" t="s">
        <v>925</v>
      </c>
      <c r="E100" s="29" t="s">
        <v>926</v>
      </c>
      <c r="F100" s="148">
        <v>400</v>
      </c>
      <c r="G100" s="153">
        <v>186</v>
      </c>
      <c r="H100" s="395">
        <v>100</v>
      </c>
      <c r="I100" s="124">
        <f t="shared" si="38"/>
        <v>1.86</v>
      </c>
      <c r="J100" s="31"/>
      <c r="K100" s="123">
        <f t="shared" si="43"/>
        <v>0.46500000000000002</v>
      </c>
      <c r="L100" s="148"/>
      <c r="M100" s="104"/>
      <c r="N100" s="124">
        <f t="shared" ref="N100:N124" si="44">IFERROR((L100/M100),0)</f>
        <v>0</v>
      </c>
      <c r="O100" s="90"/>
      <c r="P100" s="123">
        <f t="shared" ref="P100:P105" si="45">IFERROR(IF(F100="Según demanda",(L100+G100)/(H100+M100),(L100+G100)/F100),0)</f>
        <v>0.46500000000000002</v>
      </c>
      <c r="Q100" s="148"/>
      <c r="R100" s="104"/>
      <c r="S100" s="124">
        <f t="shared" ref="S100:S114" si="46">IFERROR((Q100/R100),0)</f>
        <v>0</v>
      </c>
      <c r="T100" s="90"/>
      <c r="U100" s="123">
        <f t="shared" ref="U100:U105" si="47">IFERROR(IF(F100="Según demanda",(Q100+L100+G100)/(H100+M100+R100),(Q100+L100+G100)/F100),0)</f>
        <v>0.46500000000000002</v>
      </c>
      <c r="V100" s="120"/>
      <c r="W100" s="104"/>
      <c r="X100" s="124">
        <v>1</v>
      </c>
      <c r="Y100" s="31"/>
      <c r="Z100" s="123">
        <v>1</v>
      </c>
    </row>
    <row r="101" spans="1:26" ht="76.5" x14ac:dyDescent="0.25">
      <c r="A101" s="130" t="s">
        <v>66</v>
      </c>
      <c r="B101" s="393" t="s">
        <v>927</v>
      </c>
      <c r="C101" s="29" t="s">
        <v>928</v>
      </c>
      <c r="D101" s="394" t="s">
        <v>929</v>
      </c>
      <c r="E101" s="29" t="s">
        <v>930</v>
      </c>
      <c r="F101" s="142">
        <v>60</v>
      </c>
      <c r="G101" s="153">
        <v>0</v>
      </c>
      <c r="H101" s="153">
        <v>15</v>
      </c>
      <c r="I101" s="124">
        <f t="shared" si="38"/>
        <v>0</v>
      </c>
      <c r="J101" s="396"/>
      <c r="K101" s="123">
        <f t="shared" si="43"/>
        <v>0</v>
      </c>
      <c r="L101" s="148"/>
      <c r="M101" s="104"/>
      <c r="N101" s="124">
        <f t="shared" si="44"/>
        <v>0</v>
      </c>
      <c r="O101" s="31"/>
      <c r="P101" s="123">
        <f t="shared" si="45"/>
        <v>0</v>
      </c>
      <c r="Q101" s="127"/>
      <c r="R101" s="104"/>
      <c r="S101" s="124">
        <f t="shared" si="46"/>
        <v>0</v>
      </c>
      <c r="T101" s="31"/>
      <c r="U101" s="123">
        <f t="shared" si="47"/>
        <v>0</v>
      </c>
      <c r="V101" s="120"/>
      <c r="W101" s="104"/>
      <c r="X101" s="124">
        <v>1.2950819672131149</v>
      </c>
      <c r="Y101" s="31"/>
      <c r="Z101" s="123">
        <v>0.8486646884272997</v>
      </c>
    </row>
    <row r="102" spans="1:26" ht="76.5" x14ac:dyDescent="0.25">
      <c r="A102" s="130" t="s">
        <v>66</v>
      </c>
      <c r="B102" s="393" t="s">
        <v>927</v>
      </c>
      <c r="C102" s="29" t="s">
        <v>931</v>
      </c>
      <c r="D102" s="394" t="s">
        <v>932</v>
      </c>
      <c r="E102" s="29" t="s">
        <v>933</v>
      </c>
      <c r="F102" s="129">
        <v>385</v>
      </c>
      <c r="G102" s="153">
        <v>38</v>
      </c>
      <c r="H102" s="153">
        <v>96</v>
      </c>
      <c r="I102" s="124">
        <f t="shared" si="38"/>
        <v>0.39583333333333331</v>
      </c>
      <c r="J102" s="90"/>
      <c r="K102" s="123">
        <f t="shared" si="43"/>
        <v>9.8701298701298706E-2</v>
      </c>
      <c r="L102" s="148"/>
      <c r="M102" s="104"/>
      <c r="N102" s="124">
        <f t="shared" si="44"/>
        <v>0</v>
      </c>
      <c r="O102" s="31"/>
      <c r="P102" s="123">
        <f t="shared" si="45"/>
        <v>9.8701298701298706E-2</v>
      </c>
      <c r="Q102" s="127"/>
      <c r="R102" s="104"/>
      <c r="S102" s="124">
        <f t="shared" si="46"/>
        <v>0</v>
      </c>
      <c r="T102" s="31"/>
      <c r="U102" s="123">
        <f t="shared" si="47"/>
        <v>9.8701298701298706E-2</v>
      </c>
      <c r="V102" s="120"/>
      <c r="W102" s="104"/>
      <c r="X102" s="124">
        <v>0.76842105263157889</v>
      </c>
      <c r="Y102" s="31"/>
      <c r="Z102" s="123">
        <v>1.8578947368421053</v>
      </c>
    </row>
    <row r="103" spans="1:26" ht="102" x14ac:dyDescent="0.25">
      <c r="A103" s="130" t="s">
        <v>66</v>
      </c>
      <c r="B103" s="393" t="s">
        <v>934</v>
      </c>
      <c r="C103" s="393" t="s">
        <v>935</v>
      </c>
      <c r="D103" s="394" t="s">
        <v>936</v>
      </c>
      <c r="E103" s="29" t="s">
        <v>937</v>
      </c>
      <c r="F103" s="148">
        <v>32</v>
      </c>
      <c r="G103" s="153">
        <v>3</v>
      </c>
      <c r="H103" s="395">
        <v>8</v>
      </c>
      <c r="I103" s="124">
        <f t="shared" si="38"/>
        <v>0.375</v>
      </c>
      <c r="J103" s="31"/>
      <c r="K103" s="123">
        <f t="shared" si="43"/>
        <v>9.375E-2</v>
      </c>
      <c r="L103" s="148"/>
      <c r="M103" s="104"/>
      <c r="N103" s="124">
        <f t="shared" si="44"/>
        <v>0</v>
      </c>
      <c r="O103" s="31"/>
      <c r="P103" s="123">
        <f t="shared" si="45"/>
        <v>9.375E-2</v>
      </c>
      <c r="Q103" s="127"/>
      <c r="R103" s="104"/>
      <c r="S103" s="124">
        <f t="shared" si="46"/>
        <v>0</v>
      </c>
      <c r="T103" s="31"/>
      <c r="U103" s="123">
        <f t="shared" si="47"/>
        <v>9.375E-2</v>
      </c>
      <c r="V103" s="129"/>
      <c r="W103" s="104"/>
      <c r="X103" s="124">
        <v>1.2</v>
      </c>
      <c r="Y103" s="31"/>
      <c r="Z103" s="123">
        <v>1.1000000000000001</v>
      </c>
    </row>
    <row r="104" spans="1:26" ht="51" x14ac:dyDescent="0.25">
      <c r="A104" s="130" t="s">
        <v>66</v>
      </c>
      <c r="B104" s="393" t="s">
        <v>938</v>
      </c>
      <c r="C104" s="393" t="s">
        <v>939</v>
      </c>
      <c r="D104" s="29" t="s">
        <v>940</v>
      </c>
      <c r="E104" s="29" t="s">
        <v>941</v>
      </c>
      <c r="F104" s="129">
        <v>200</v>
      </c>
      <c r="G104" s="153">
        <v>78</v>
      </c>
      <c r="H104" s="395">
        <v>50</v>
      </c>
      <c r="I104" s="124">
        <f t="shared" si="38"/>
        <v>1.56</v>
      </c>
      <c r="J104" s="31"/>
      <c r="K104" s="123">
        <f t="shared" si="43"/>
        <v>0.39</v>
      </c>
      <c r="L104" s="148"/>
      <c r="M104" s="104"/>
      <c r="N104" s="124">
        <f t="shared" si="44"/>
        <v>0</v>
      </c>
      <c r="O104" s="31"/>
      <c r="P104" s="35">
        <f t="shared" si="45"/>
        <v>0.39</v>
      </c>
      <c r="Q104" s="127"/>
      <c r="R104" s="104"/>
      <c r="S104" s="124">
        <f t="shared" si="46"/>
        <v>0</v>
      </c>
      <c r="T104" s="31"/>
      <c r="U104" s="35">
        <f t="shared" si="47"/>
        <v>0.39</v>
      </c>
      <c r="V104" s="120"/>
      <c r="W104" s="104"/>
      <c r="X104" s="124">
        <v>2.0499999999999998</v>
      </c>
      <c r="Y104" s="101"/>
      <c r="Z104" s="123">
        <v>0.80833333333333335</v>
      </c>
    </row>
    <row r="105" spans="1:26" ht="76.5" x14ac:dyDescent="0.25">
      <c r="A105" s="130" t="s">
        <v>66</v>
      </c>
      <c r="B105" s="393" t="s">
        <v>927</v>
      </c>
      <c r="C105" s="393" t="s">
        <v>942</v>
      </c>
      <c r="D105" s="394" t="s">
        <v>943</v>
      </c>
      <c r="E105" s="29" t="s">
        <v>944</v>
      </c>
      <c r="F105" s="148">
        <v>80</v>
      </c>
      <c r="G105" s="153">
        <v>14</v>
      </c>
      <c r="H105" s="395">
        <v>20</v>
      </c>
      <c r="I105" s="124">
        <f t="shared" si="38"/>
        <v>0.7</v>
      </c>
      <c r="J105" s="31"/>
      <c r="K105" s="123">
        <f t="shared" si="43"/>
        <v>0.17499999999999999</v>
      </c>
      <c r="L105" s="148"/>
      <c r="M105" s="105"/>
      <c r="N105" s="124">
        <f t="shared" si="44"/>
        <v>0</v>
      </c>
      <c r="O105" s="31"/>
      <c r="P105" s="35">
        <f t="shared" si="45"/>
        <v>0.17499999999999999</v>
      </c>
      <c r="Q105" s="127"/>
      <c r="R105" s="105"/>
      <c r="S105" s="124">
        <f t="shared" si="46"/>
        <v>0</v>
      </c>
      <c r="T105" s="31"/>
      <c r="U105" s="35">
        <f t="shared" si="47"/>
        <v>0.17499999999999999</v>
      </c>
      <c r="V105" s="120"/>
      <c r="W105" s="105"/>
      <c r="X105" s="124">
        <v>3.3</v>
      </c>
      <c r="Y105" s="101"/>
      <c r="Z105" s="123">
        <v>0.88</v>
      </c>
    </row>
    <row r="106" spans="1:26" ht="76.5" x14ac:dyDescent="0.25">
      <c r="A106" s="130" t="s">
        <v>66</v>
      </c>
      <c r="B106" s="393" t="s">
        <v>927</v>
      </c>
      <c r="C106" s="397" t="s">
        <v>945</v>
      </c>
      <c r="D106" s="394" t="s">
        <v>943</v>
      </c>
      <c r="E106" s="397" t="s">
        <v>946</v>
      </c>
      <c r="F106" s="129">
        <v>240</v>
      </c>
      <c r="G106" s="153">
        <v>123</v>
      </c>
      <c r="H106" s="395">
        <v>60</v>
      </c>
      <c r="I106" s="124">
        <f t="shared" si="38"/>
        <v>2.0499999999999998</v>
      </c>
      <c r="J106" s="31"/>
      <c r="K106" s="123">
        <f t="shared" si="43"/>
        <v>0.51249999999999996</v>
      </c>
      <c r="L106" s="148"/>
      <c r="M106" s="104"/>
      <c r="N106" s="124">
        <f t="shared" si="44"/>
        <v>0</v>
      </c>
      <c r="O106" s="31"/>
      <c r="P106" s="35"/>
      <c r="Q106" s="127"/>
      <c r="R106" s="104"/>
      <c r="S106" s="124">
        <f t="shared" si="46"/>
        <v>0</v>
      </c>
      <c r="T106" s="31"/>
      <c r="U106" s="35"/>
      <c r="V106" s="120"/>
      <c r="W106" s="104"/>
      <c r="X106" s="124">
        <v>3.3</v>
      </c>
      <c r="Y106" s="101"/>
      <c r="Z106" s="123">
        <v>0.7</v>
      </c>
    </row>
    <row r="107" spans="1:26" ht="76.5" x14ac:dyDescent="0.25">
      <c r="A107" s="130" t="s">
        <v>66</v>
      </c>
      <c r="B107" s="393" t="s">
        <v>927</v>
      </c>
      <c r="C107" s="397" t="s">
        <v>947</v>
      </c>
      <c r="D107" s="394" t="s">
        <v>948</v>
      </c>
      <c r="E107" s="29" t="s">
        <v>949</v>
      </c>
      <c r="F107" s="398">
        <v>100</v>
      </c>
      <c r="G107" s="153">
        <v>6</v>
      </c>
      <c r="H107" s="399">
        <v>20</v>
      </c>
      <c r="I107" s="124">
        <f t="shared" si="38"/>
        <v>0.3</v>
      </c>
      <c r="J107" s="31"/>
      <c r="K107" s="124">
        <f t="shared" ref="K107:K108" si="48">IFERROR((I107/J107),0)</f>
        <v>0</v>
      </c>
      <c r="L107" s="148"/>
      <c r="M107" s="104"/>
      <c r="N107" s="38">
        <f t="shared" si="44"/>
        <v>0</v>
      </c>
      <c r="O107" s="148"/>
      <c r="P107" s="38">
        <f t="shared" ref="P107:P114" si="49">IFERROR(IF(F107="Según demanda",(L107+G107)/(H107+M107),(L107+G107)/F107),0)</f>
        <v>0.06</v>
      </c>
      <c r="Q107" s="148"/>
      <c r="R107" s="104"/>
      <c r="S107" s="38">
        <f t="shared" si="46"/>
        <v>0</v>
      </c>
      <c r="T107" s="148"/>
      <c r="U107" s="38">
        <f t="shared" ref="U107:U114" si="50">IFERROR(IF(F107="Según demanda",(Q107+L107+G107)/(H107+M107+R107),(Q107+L107+G107)/F107),0)</f>
        <v>0.06</v>
      </c>
      <c r="V107" s="148"/>
      <c r="W107" s="104"/>
      <c r="X107" s="38">
        <v>3.967741935483871</v>
      </c>
      <c r="Y107" s="148"/>
      <c r="Z107" s="38">
        <v>0.97484276729559749</v>
      </c>
    </row>
    <row r="108" spans="1:26" ht="76.5" x14ac:dyDescent="0.25">
      <c r="A108" s="130" t="s">
        <v>66</v>
      </c>
      <c r="B108" s="393" t="s">
        <v>927</v>
      </c>
      <c r="C108" s="397" t="s">
        <v>950</v>
      </c>
      <c r="D108" s="394" t="s">
        <v>951</v>
      </c>
      <c r="E108" s="29" t="s">
        <v>952</v>
      </c>
      <c r="F108" s="129">
        <v>140</v>
      </c>
      <c r="G108" s="153">
        <v>0</v>
      </c>
      <c r="H108" s="395">
        <v>35</v>
      </c>
      <c r="I108" s="124">
        <f t="shared" si="38"/>
        <v>0</v>
      </c>
      <c r="J108" s="31"/>
      <c r="K108" s="124">
        <f t="shared" si="48"/>
        <v>0</v>
      </c>
      <c r="L108" s="148"/>
      <c r="M108" s="104"/>
      <c r="N108" s="38">
        <f t="shared" si="44"/>
        <v>0</v>
      </c>
      <c r="O108" s="148"/>
      <c r="P108" s="38">
        <f t="shared" si="49"/>
        <v>0</v>
      </c>
      <c r="Q108" s="148"/>
      <c r="R108" s="104"/>
      <c r="S108" s="38">
        <f t="shared" si="46"/>
        <v>0</v>
      </c>
      <c r="T108" s="148"/>
      <c r="U108" s="38">
        <f t="shared" si="50"/>
        <v>0</v>
      </c>
      <c r="V108" s="148"/>
      <c r="W108" s="104"/>
      <c r="X108" s="38">
        <v>1</v>
      </c>
      <c r="Y108" s="148"/>
      <c r="Z108" s="38">
        <v>1</v>
      </c>
    </row>
    <row r="109" spans="1:26" ht="76.5" x14ac:dyDescent="0.25">
      <c r="A109" s="130" t="s">
        <v>66</v>
      </c>
      <c r="B109" s="393" t="s">
        <v>927</v>
      </c>
      <c r="C109" s="397" t="s">
        <v>953</v>
      </c>
      <c r="D109" s="394" t="s">
        <v>954</v>
      </c>
      <c r="E109" s="29" t="s">
        <v>955</v>
      </c>
      <c r="F109" s="129">
        <v>140</v>
      </c>
      <c r="G109" s="148">
        <v>0</v>
      </c>
      <c r="H109" s="395">
        <v>0</v>
      </c>
      <c r="I109" s="38">
        <f t="shared" si="38"/>
        <v>0</v>
      </c>
      <c r="J109" s="148"/>
      <c r="K109" s="38">
        <f t="shared" ref="K109:K114" si="51">IFERROR(IF(F109="Según demanda",G109/H109,G109/F109),0)</f>
        <v>0</v>
      </c>
      <c r="L109" s="148"/>
      <c r="M109" s="104"/>
      <c r="N109" s="38">
        <f t="shared" si="44"/>
        <v>0</v>
      </c>
      <c r="O109" s="148"/>
      <c r="P109" s="38">
        <f t="shared" si="49"/>
        <v>0</v>
      </c>
      <c r="Q109" s="148"/>
      <c r="R109" s="104"/>
      <c r="S109" s="38">
        <f t="shared" si="46"/>
        <v>0</v>
      </c>
      <c r="T109" s="148"/>
      <c r="U109" s="38">
        <f t="shared" si="50"/>
        <v>0</v>
      </c>
      <c r="V109" s="148"/>
      <c r="W109" s="104"/>
      <c r="X109" s="38">
        <v>1.3846153846153846</v>
      </c>
      <c r="Y109" s="148"/>
      <c r="Z109" s="38">
        <v>0.8867924528301887</v>
      </c>
    </row>
    <row r="110" spans="1:26" ht="76.5" x14ac:dyDescent="0.25">
      <c r="A110" s="130" t="s">
        <v>66</v>
      </c>
      <c r="B110" s="393" t="s">
        <v>927</v>
      </c>
      <c r="C110" s="397" t="s">
        <v>956</v>
      </c>
      <c r="D110" s="394" t="s">
        <v>957</v>
      </c>
      <c r="E110" s="29" t="s">
        <v>958</v>
      </c>
      <c r="F110" s="129">
        <v>200</v>
      </c>
      <c r="G110" s="148">
        <v>27</v>
      </c>
      <c r="H110" s="395">
        <v>50</v>
      </c>
      <c r="I110" s="38">
        <f t="shared" si="38"/>
        <v>0.54</v>
      </c>
      <c r="J110" s="148"/>
      <c r="K110" s="38">
        <f t="shared" si="51"/>
        <v>0.13500000000000001</v>
      </c>
      <c r="L110" s="148"/>
      <c r="M110" s="104"/>
      <c r="N110" s="38">
        <f t="shared" si="44"/>
        <v>0</v>
      </c>
      <c r="O110" s="148"/>
      <c r="P110" s="38">
        <f t="shared" si="49"/>
        <v>0.13500000000000001</v>
      </c>
      <c r="Q110" s="148"/>
      <c r="R110" s="104"/>
      <c r="S110" s="38">
        <f t="shared" si="46"/>
        <v>0</v>
      </c>
      <c r="T110" s="148"/>
      <c r="U110" s="38">
        <f t="shared" si="50"/>
        <v>0.13500000000000001</v>
      </c>
      <c r="V110" s="148"/>
      <c r="W110" s="104"/>
      <c r="X110" s="38">
        <v>1</v>
      </c>
      <c r="Y110" s="148"/>
      <c r="Z110" s="38">
        <v>1</v>
      </c>
    </row>
    <row r="111" spans="1:26" ht="76.5" x14ac:dyDescent="0.25">
      <c r="A111" s="130" t="s">
        <v>66</v>
      </c>
      <c r="B111" s="393" t="s">
        <v>927</v>
      </c>
      <c r="C111" s="397" t="s">
        <v>959</v>
      </c>
      <c r="D111" s="394" t="s">
        <v>960</v>
      </c>
      <c r="E111" s="29" t="s">
        <v>961</v>
      </c>
      <c r="F111" s="129">
        <v>20</v>
      </c>
      <c r="G111" s="148">
        <v>0</v>
      </c>
      <c r="H111" s="395">
        <v>5</v>
      </c>
      <c r="I111" s="38">
        <f t="shared" si="38"/>
        <v>0</v>
      </c>
      <c r="J111" s="148"/>
      <c r="K111" s="38">
        <f t="shared" si="51"/>
        <v>0</v>
      </c>
      <c r="L111" s="148"/>
      <c r="M111" s="104"/>
      <c r="N111" s="38">
        <f t="shared" si="44"/>
        <v>0</v>
      </c>
      <c r="O111" s="148"/>
      <c r="P111" s="38">
        <f t="shared" si="49"/>
        <v>0</v>
      </c>
      <c r="Q111" s="148"/>
      <c r="R111" s="104"/>
      <c r="S111" s="38">
        <f t="shared" si="46"/>
        <v>0</v>
      </c>
      <c r="T111" s="148"/>
      <c r="U111" s="38">
        <f t="shared" si="50"/>
        <v>0</v>
      </c>
      <c r="V111" s="148"/>
      <c r="W111" s="104"/>
      <c r="X111" s="38">
        <v>2.5555555555555554</v>
      </c>
      <c r="Y111" s="148"/>
      <c r="Z111" s="38">
        <v>0.97499999999999998</v>
      </c>
    </row>
    <row r="112" spans="1:26" ht="76.5" x14ac:dyDescent="0.25">
      <c r="A112" s="130" t="s">
        <v>66</v>
      </c>
      <c r="B112" s="393" t="s">
        <v>927</v>
      </c>
      <c r="C112" s="86" t="s">
        <v>962</v>
      </c>
      <c r="D112" s="86" t="s">
        <v>963</v>
      </c>
      <c r="E112" s="29" t="s">
        <v>964</v>
      </c>
      <c r="F112" s="129">
        <v>7</v>
      </c>
      <c r="G112" s="148">
        <v>0</v>
      </c>
      <c r="H112" s="395">
        <v>1</v>
      </c>
      <c r="I112" s="38">
        <f t="shared" si="38"/>
        <v>0</v>
      </c>
      <c r="J112" s="148"/>
      <c r="K112" s="38">
        <f t="shared" si="51"/>
        <v>0</v>
      </c>
      <c r="L112" s="148"/>
      <c r="M112" s="104"/>
      <c r="N112" s="38">
        <f t="shared" si="44"/>
        <v>0</v>
      </c>
      <c r="O112" s="31"/>
      <c r="P112" s="38">
        <f t="shared" si="49"/>
        <v>0</v>
      </c>
      <c r="Q112" s="148"/>
      <c r="R112" s="104"/>
      <c r="S112" s="38">
        <f t="shared" si="46"/>
        <v>0</v>
      </c>
      <c r="T112" s="148"/>
      <c r="U112" s="38">
        <f t="shared" si="50"/>
        <v>0</v>
      </c>
      <c r="V112" s="148"/>
      <c r="W112" s="104"/>
      <c r="X112" s="38">
        <v>1.3666666666666667</v>
      </c>
      <c r="Y112" s="148"/>
      <c r="Z112" s="38">
        <v>0.88181818181818183</v>
      </c>
    </row>
    <row r="113" spans="1:26" ht="105" x14ac:dyDescent="0.25">
      <c r="A113" s="130" t="s">
        <v>66</v>
      </c>
      <c r="B113" s="393" t="s">
        <v>927</v>
      </c>
      <c r="C113" s="86" t="s">
        <v>965</v>
      </c>
      <c r="D113" s="86" t="s">
        <v>966</v>
      </c>
      <c r="E113" s="29" t="s">
        <v>967</v>
      </c>
      <c r="F113" s="129">
        <v>4</v>
      </c>
      <c r="G113" s="148">
        <v>1</v>
      </c>
      <c r="H113" s="395">
        <v>1</v>
      </c>
      <c r="I113" s="38">
        <f t="shared" si="38"/>
        <v>1</v>
      </c>
      <c r="J113" s="148"/>
      <c r="K113" s="38">
        <f t="shared" si="51"/>
        <v>0.25</v>
      </c>
      <c r="L113" s="148"/>
      <c r="M113" s="104"/>
      <c r="N113" s="38">
        <f t="shared" si="44"/>
        <v>0</v>
      </c>
      <c r="O113" s="148"/>
      <c r="P113" s="38">
        <f t="shared" si="49"/>
        <v>0.25</v>
      </c>
      <c r="Q113" s="148"/>
      <c r="R113" s="104"/>
      <c r="S113" s="38">
        <f t="shared" si="46"/>
        <v>0</v>
      </c>
      <c r="T113" s="148"/>
      <c r="U113" s="38">
        <f t="shared" si="50"/>
        <v>0.25</v>
      </c>
      <c r="V113" s="129"/>
      <c r="W113" s="104"/>
      <c r="X113" s="38">
        <v>2.12</v>
      </c>
      <c r="Y113" s="148"/>
      <c r="Z113" s="38">
        <v>1.5666666666666667</v>
      </c>
    </row>
    <row r="114" spans="1:26" ht="76.5" x14ac:dyDescent="0.25">
      <c r="A114" s="130" t="s">
        <v>66</v>
      </c>
      <c r="B114" s="393" t="s">
        <v>927</v>
      </c>
      <c r="C114" s="397" t="s">
        <v>968</v>
      </c>
      <c r="D114" s="86" t="s">
        <v>969</v>
      </c>
      <c r="E114" s="29" t="s">
        <v>970</v>
      </c>
      <c r="F114" s="129">
        <v>10</v>
      </c>
      <c r="G114" s="148">
        <v>0</v>
      </c>
      <c r="H114" s="395">
        <v>2</v>
      </c>
      <c r="I114" s="38">
        <f>IFERROR((G114/H114),0)</f>
        <v>0</v>
      </c>
      <c r="J114" s="31"/>
      <c r="K114" s="38">
        <f t="shared" si="51"/>
        <v>0</v>
      </c>
      <c r="L114" s="148"/>
      <c r="M114" s="104"/>
      <c r="N114" s="38">
        <f t="shared" si="44"/>
        <v>0</v>
      </c>
      <c r="O114" s="148"/>
      <c r="P114" s="38">
        <f t="shared" si="49"/>
        <v>0</v>
      </c>
      <c r="Q114" s="148"/>
      <c r="R114" s="104"/>
      <c r="S114" s="38">
        <f t="shared" si="46"/>
        <v>0</v>
      </c>
      <c r="T114" s="148"/>
      <c r="U114" s="38">
        <f t="shared" si="50"/>
        <v>0</v>
      </c>
      <c r="V114" s="129"/>
      <c r="W114" s="104"/>
      <c r="X114" s="38">
        <v>5.6</v>
      </c>
      <c r="Y114" s="148"/>
      <c r="Z114" s="38">
        <v>3.4</v>
      </c>
    </row>
    <row r="115" spans="1:26" ht="78" customHeight="1" x14ac:dyDescent="0.25">
      <c r="A115" s="130" t="s">
        <v>67</v>
      </c>
      <c r="B115" s="400" t="s">
        <v>1058</v>
      </c>
      <c r="C115" s="400" t="s">
        <v>1059</v>
      </c>
      <c r="D115" s="400" t="s">
        <v>1060</v>
      </c>
      <c r="E115" s="400" t="s">
        <v>1061</v>
      </c>
      <c r="F115" s="400" t="s">
        <v>262</v>
      </c>
      <c r="G115" s="401">
        <v>10</v>
      </c>
      <c r="H115" s="402" t="s">
        <v>1062</v>
      </c>
      <c r="I115" s="403">
        <v>1</v>
      </c>
      <c r="J115" s="404" t="s">
        <v>1063</v>
      </c>
      <c r="K115" s="403">
        <v>0.33</v>
      </c>
      <c r="L115" s="121"/>
      <c r="M115" s="121"/>
      <c r="N115" s="124">
        <f t="shared" si="44"/>
        <v>0</v>
      </c>
      <c r="O115" s="120"/>
      <c r="P115" s="123">
        <f t="shared" ref="P115:P124" si="52">IFERROR(IF(F115="Según demanda",(L115+G115)/(H115+M115),(L115+G115)/F115),0)</f>
        <v>0</v>
      </c>
      <c r="Q115" s="121"/>
      <c r="R115" s="121"/>
      <c r="S115" s="124">
        <f t="shared" si="34"/>
        <v>0</v>
      </c>
      <c r="T115" s="120"/>
      <c r="U115" s="123">
        <f t="shared" ref="U115:U124" si="53">IFERROR(IF(F115="Según demanda",(Q115+L115+G115)/(H115+M115+R115),(Q115+L115+G115)/F115),0)</f>
        <v>0</v>
      </c>
      <c r="V115" s="121"/>
      <c r="W115" s="121"/>
      <c r="X115" s="124">
        <f t="shared" ref="X115:X116" si="54">IFERROR((V115/W115),0)</f>
        <v>0</v>
      </c>
      <c r="Y115" s="120"/>
      <c r="Z115" s="123">
        <f t="shared" ref="Z115" si="55">IFERROR(IF(F115="Según demanda",(V115+Q115+L115+G115)/(H115+M115+R115+W115),(V115+Q115+L115+G115)/F115),0)</f>
        <v>0</v>
      </c>
    </row>
    <row r="116" spans="1:26" ht="78" customHeight="1" x14ac:dyDescent="0.25">
      <c r="A116" s="130" t="s">
        <v>67</v>
      </c>
      <c r="B116" s="362" t="s">
        <v>1064</v>
      </c>
      <c r="C116" s="362" t="s">
        <v>1065</v>
      </c>
      <c r="D116" s="362" t="s">
        <v>1066</v>
      </c>
      <c r="E116" s="362" t="s">
        <v>1067</v>
      </c>
      <c r="F116" s="362" t="s">
        <v>1068</v>
      </c>
      <c r="G116" s="405">
        <v>1</v>
      </c>
      <c r="H116" s="333" t="s">
        <v>545</v>
      </c>
      <c r="I116" s="403">
        <v>0</v>
      </c>
      <c r="J116" s="406" t="s">
        <v>1069</v>
      </c>
      <c r="K116" s="403">
        <v>0.5</v>
      </c>
      <c r="L116" s="121"/>
      <c r="M116" s="121"/>
      <c r="N116" s="124">
        <f t="shared" si="44"/>
        <v>0</v>
      </c>
      <c r="O116" s="120"/>
      <c r="P116" s="123">
        <f t="shared" si="52"/>
        <v>0</v>
      </c>
      <c r="Q116" s="121"/>
      <c r="R116" s="121"/>
      <c r="S116" s="124">
        <f>IFERROR((Q116/R116),0)</f>
        <v>0</v>
      </c>
      <c r="T116" s="120"/>
      <c r="U116" s="123">
        <f t="shared" si="53"/>
        <v>0</v>
      </c>
      <c r="V116" s="121"/>
      <c r="W116" s="121"/>
      <c r="X116" s="124">
        <f t="shared" si="54"/>
        <v>0</v>
      </c>
      <c r="Y116" s="120"/>
      <c r="Z116" s="123">
        <f>IFERROR(IF(F116="Según demanda",(V116+Q116+L116+G116)/(H116+M116+R116+W116),(V116+Q116+L116+G116)/F116),0)</f>
        <v>0</v>
      </c>
    </row>
    <row r="117" spans="1:26" ht="114" x14ac:dyDescent="0.25">
      <c r="A117" s="175" t="s">
        <v>68</v>
      </c>
      <c r="B117" s="407" t="s">
        <v>744</v>
      </c>
      <c r="C117" s="408" t="s">
        <v>745</v>
      </c>
      <c r="D117" s="409" t="s">
        <v>746</v>
      </c>
      <c r="E117" s="148" t="s">
        <v>747</v>
      </c>
      <c r="F117" s="148" t="s">
        <v>384</v>
      </c>
      <c r="G117" s="410">
        <v>1</v>
      </c>
      <c r="H117" s="91">
        <v>1</v>
      </c>
      <c r="I117" s="124">
        <f t="shared" ref="I117:I141" si="56">IFERROR((G117/H117),0)</f>
        <v>1</v>
      </c>
      <c r="J117" s="148" t="s">
        <v>748</v>
      </c>
      <c r="K117" s="123">
        <v>1</v>
      </c>
      <c r="L117" s="92"/>
      <c r="M117" s="91"/>
      <c r="N117" s="124">
        <f t="shared" si="44"/>
        <v>0</v>
      </c>
      <c r="O117" s="93"/>
      <c r="P117" s="123">
        <f t="shared" si="52"/>
        <v>1</v>
      </c>
      <c r="Q117" s="91"/>
      <c r="R117" s="91"/>
      <c r="S117" s="115">
        <f t="shared" ref="S117:S120" si="57">IFERROR((Q117/R117),0)</f>
        <v>0</v>
      </c>
      <c r="T117" s="89"/>
      <c r="U117" s="123">
        <f t="shared" si="53"/>
        <v>1</v>
      </c>
      <c r="V117" s="91"/>
      <c r="W117" s="91"/>
      <c r="X117" s="115">
        <f t="shared" ref="X117:X151" si="58">IFERROR((V117/W117),0)</f>
        <v>0</v>
      </c>
      <c r="Y117" s="89"/>
      <c r="Z117" s="123">
        <f t="shared" ref="Z117:Z150" si="59">IFERROR(IF(F117="Según demanda",(V117+Q117+L117+G117)/(H117+M117+R117+W117),(V117+Q117+L117+G117)/F117),0)</f>
        <v>1</v>
      </c>
    </row>
    <row r="118" spans="1:26" ht="71.25" x14ac:dyDescent="0.25">
      <c r="A118" s="175"/>
      <c r="B118" s="407"/>
      <c r="C118" s="408" t="s">
        <v>749</v>
      </c>
      <c r="D118" s="409" t="s">
        <v>750</v>
      </c>
      <c r="E118" s="148" t="s">
        <v>751</v>
      </c>
      <c r="F118" s="148" t="s">
        <v>384</v>
      </c>
      <c r="G118" s="153">
        <v>1</v>
      </c>
      <c r="H118" s="342">
        <v>1</v>
      </c>
      <c r="I118" s="118">
        <f t="shared" si="56"/>
        <v>1</v>
      </c>
      <c r="J118" s="148"/>
      <c r="K118" s="119">
        <v>1</v>
      </c>
      <c r="L118" s="148"/>
      <c r="M118" s="154"/>
      <c r="N118" s="118">
        <f t="shared" si="44"/>
        <v>0</v>
      </c>
      <c r="O118" s="153"/>
      <c r="P118" s="119">
        <f t="shared" si="52"/>
        <v>1</v>
      </c>
      <c r="Q118" s="127"/>
      <c r="R118" s="125"/>
      <c r="S118" s="118">
        <f t="shared" si="57"/>
        <v>0</v>
      </c>
      <c r="T118" s="153"/>
      <c r="U118" s="119">
        <f t="shared" si="53"/>
        <v>1</v>
      </c>
      <c r="V118" s="127"/>
      <c r="W118" s="127"/>
      <c r="X118" s="118">
        <f t="shared" si="58"/>
        <v>0</v>
      </c>
      <c r="Y118" s="114"/>
      <c r="Z118" s="119">
        <f t="shared" si="59"/>
        <v>1</v>
      </c>
    </row>
    <row r="119" spans="1:26" x14ac:dyDescent="0.25">
      <c r="A119" s="175"/>
      <c r="B119" s="407"/>
      <c r="C119" s="411" t="s">
        <v>752</v>
      </c>
      <c r="D119" s="412" t="s">
        <v>753</v>
      </c>
      <c r="E119" s="168" t="s">
        <v>754</v>
      </c>
      <c r="F119" s="168" t="s">
        <v>384</v>
      </c>
      <c r="G119" s="249">
        <v>7</v>
      </c>
      <c r="H119" s="250">
        <v>7</v>
      </c>
      <c r="I119" s="413">
        <f t="shared" si="56"/>
        <v>1</v>
      </c>
      <c r="J119" s="255" t="s">
        <v>755</v>
      </c>
      <c r="K119" s="414">
        <v>1</v>
      </c>
      <c r="L119" s="148"/>
      <c r="M119" s="154"/>
      <c r="N119" s="118">
        <f t="shared" si="44"/>
        <v>0</v>
      </c>
      <c r="O119" s="148"/>
      <c r="P119" s="119">
        <f t="shared" si="52"/>
        <v>1</v>
      </c>
      <c r="Q119" s="148"/>
      <c r="R119" s="154"/>
      <c r="S119" s="118">
        <f t="shared" si="57"/>
        <v>0</v>
      </c>
      <c r="T119" s="148"/>
      <c r="U119" s="119">
        <f t="shared" si="53"/>
        <v>1</v>
      </c>
      <c r="V119" s="148"/>
      <c r="W119" s="154"/>
      <c r="X119" s="118">
        <f t="shared" si="58"/>
        <v>0</v>
      </c>
      <c r="Y119" s="114"/>
      <c r="Z119" s="119">
        <f t="shared" si="59"/>
        <v>1</v>
      </c>
    </row>
    <row r="120" spans="1:26" x14ac:dyDescent="0.25">
      <c r="A120" s="175" t="s">
        <v>68</v>
      </c>
      <c r="B120" s="415" t="s">
        <v>756</v>
      </c>
      <c r="C120" s="411"/>
      <c r="D120" s="412"/>
      <c r="E120" s="168"/>
      <c r="F120" s="168"/>
      <c r="G120" s="249"/>
      <c r="H120" s="250"/>
      <c r="I120" s="413"/>
      <c r="J120" s="255"/>
      <c r="K120" s="414"/>
      <c r="L120" s="249"/>
      <c r="M120" s="250"/>
      <c r="N120" s="247">
        <f t="shared" si="44"/>
        <v>0</v>
      </c>
      <c r="O120" s="255"/>
      <c r="P120" s="119">
        <f t="shared" si="52"/>
        <v>0</v>
      </c>
      <c r="Q120" s="241"/>
      <c r="R120" s="245"/>
      <c r="S120" s="247">
        <f t="shared" si="57"/>
        <v>0</v>
      </c>
      <c r="T120" s="255"/>
      <c r="U120" s="243">
        <f t="shared" si="53"/>
        <v>0</v>
      </c>
      <c r="V120" s="127"/>
      <c r="W120" s="125"/>
      <c r="X120" s="118">
        <f t="shared" si="58"/>
        <v>0</v>
      </c>
      <c r="Y120" s="114"/>
      <c r="Z120" s="119">
        <f t="shared" si="59"/>
        <v>0</v>
      </c>
    </row>
    <row r="121" spans="1:26" x14ac:dyDescent="0.25">
      <c r="A121" s="175"/>
      <c r="B121" s="415"/>
      <c r="C121" s="411" t="s">
        <v>757</v>
      </c>
      <c r="D121" s="412" t="s">
        <v>758</v>
      </c>
      <c r="E121" s="168" t="s">
        <v>759</v>
      </c>
      <c r="F121" s="168" t="s">
        <v>384</v>
      </c>
      <c r="G121" s="249"/>
      <c r="H121" s="250"/>
      <c r="I121" s="413">
        <f t="shared" si="56"/>
        <v>0</v>
      </c>
      <c r="J121" s="255" t="s">
        <v>760</v>
      </c>
      <c r="K121" s="414">
        <f t="shared" ref="K121:K141" si="60">IFERROR(IF(F121="Según demanda",G121/H121,G121/F121),0)</f>
        <v>0</v>
      </c>
      <c r="L121" s="249"/>
      <c r="M121" s="250"/>
      <c r="N121" s="248"/>
      <c r="O121" s="255"/>
      <c r="P121" s="119">
        <f t="shared" si="52"/>
        <v>0</v>
      </c>
      <c r="Q121" s="242"/>
      <c r="R121" s="246"/>
      <c r="S121" s="248"/>
      <c r="T121" s="255"/>
      <c r="U121" s="244"/>
      <c r="V121" s="153"/>
      <c r="W121" s="154"/>
      <c r="X121" s="118">
        <f t="shared" si="58"/>
        <v>0</v>
      </c>
      <c r="Y121" s="157"/>
      <c r="Z121" s="119">
        <f t="shared" si="59"/>
        <v>0</v>
      </c>
    </row>
    <row r="122" spans="1:26" x14ac:dyDescent="0.25">
      <c r="A122" s="175"/>
      <c r="B122" s="255" t="s">
        <v>761</v>
      </c>
      <c r="C122" s="411"/>
      <c r="D122" s="412"/>
      <c r="E122" s="168"/>
      <c r="F122" s="168"/>
      <c r="G122" s="249"/>
      <c r="H122" s="250"/>
      <c r="I122" s="413"/>
      <c r="J122" s="255"/>
      <c r="K122" s="414"/>
      <c r="L122" s="249"/>
      <c r="M122" s="250"/>
      <c r="N122" s="247">
        <f t="shared" si="44"/>
        <v>0</v>
      </c>
      <c r="O122" s="157"/>
      <c r="P122" s="243">
        <f t="shared" si="52"/>
        <v>0</v>
      </c>
      <c r="Q122" s="251"/>
      <c r="R122" s="253"/>
      <c r="S122" s="247">
        <f t="shared" ref="S122:S124" si="61">IFERROR((Q122/R122),0)</f>
        <v>0</v>
      </c>
      <c r="T122" s="255"/>
      <c r="U122" s="243">
        <f t="shared" si="53"/>
        <v>0</v>
      </c>
      <c r="V122" s="153"/>
      <c r="W122" s="154"/>
      <c r="X122" s="118">
        <f t="shared" si="58"/>
        <v>0</v>
      </c>
      <c r="Y122" s="157"/>
      <c r="Z122" s="119">
        <f t="shared" si="59"/>
        <v>0</v>
      </c>
    </row>
    <row r="123" spans="1:26" x14ac:dyDescent="0.25">
      <c r="A123" s="175"/>
      <c r="B123" s="255"/>
      <c r="C123" s="411" t="s">
        <v>762</v>
      </c>
      <c r="D123" s="412" t="s">
        <v>763</v>
      </c>
      <c r="E123" s="168" t="s">
        <v>764</v>
      </c>
      <c r="F123" s="168" t="s">
        <v>384</v>
      </c>
      <c r="G123" s="249">
        <v>4</v>
      </c>
      <c r="H123" s="250">
        <v>4</v>
      </c>
      <c r="I123" s="413">
        <f t="shared" si="56"/>
        <v>1</v>
      </c>
      <c r="J123" s="255"/>
      <c r="K123" s="414">
        <v>1</v>
      </c>
      <c r="L123" s="249"/>
      <c r="M123" s="250"/>
      <c r="N123" s="248"/>
      <c r="O123" s="148"/>
      <c r="P123" s="244"/>
      <c r="Q123" s="252"/>
      <c r="R123" s="254"/>
      <c r="S123" s="248"/>
      <c r="T123" s="255"/>
      <c r="U123" s="244"/>
      <c r="V123" s="127"/>
      <c r="W123" s="125"/>
      <c r="X123" s="118">
        <f t="shared" si="58"/>
        <v>0</v>
      </c>
      <c r="Y123" s="148"/>
      <c r="Z123" s="119">
        <f t="shared" si="59"/>
        <v>1</v>
      </c>
    </row>
    <row r="124" spans="1:26" x14ac:dyDescent="0.25">
      <c r="A124" s="175"/>
      <c r="B124" s="407" t="s">
        <v>765</v>
      </c>
      <c r="C124" s="411"/>
      <c r="D124" s="412"/>
      <c r="E124" s="168"/>
      <c r="F124" s="168"/>
      <c r="G124" s="249"/>
      <c r="H124" s="250"/>
      <c r="I124" s="413"/>
      <c r="J124" s="255"/>
      <c r="K124" s="414"/>
      <c r="L124" s="249"/>
      <c r="M124" s="250"/>
      <c r="N124" s="247">
        <f t="shared" si="44"/>
        <v>0</v>
      </c>
      <c r="O124" s="169"/>
      <c r="P124" s="243">
        <f t="shared" si="52"/>
        <v>0</v>
      </c>
      <c r="Q124" s="241"/>
      <c r="R124" s="245"/>
      <c r="S124" s="247">
        <f t="shared" si="61"/>
        <v>0</v>
      </c>
      <c r="T124" s="241"/>
      <c r="U124" s="243">
        <f t="shared" si="53"/>
        <v>0</v>
      </c>
      <c r="V124" s="127"/>
      <c r="W124" s="125"/>
      <c r="X124" s="118">
        <f t="shared" si="58"/>
        <v>0</v>
      </c>
      <c r="Y124" s="114"/>
      <c r="Z124" s="119">
        <f t="shared" si="59"/>
        <v>0</v>
      </c>
    </row>
    <row r="125" spans="1:26" x14ac:dyDescent="0.25">
      <c r="A125" s="175"/>
      <c r="B125" s="407"/>
      <c r="C125" s="411" t="s">
        <v>766</v>
      </c>
      <c r="D125" s="407" t="s">
        <v>767</v>
      </c>
      <c r="E125" s="168" t="s">
        <v>768</v>
      </c>
      <c r="F125" s="168" t="s">
        <v>384</v>
      </c>
      <c r="G125" s="249">
        <v>1</v>
      </c>
      <c r="H125" s="250">
        <v>1</v>
      </c>
      <c r="I125" s="413">
        <f>IFERROR((G125/H125),0)</f>
        <v>1</v>
      </c>
      <c r="J125" s="168" t="s">
        <v>769</v>
      </c>
      <c r="K125" s="414">
        <f>IFERROR(IF(F125="Según demanda",G125/H125,G125/F125),0)</f>
        <v>1</v>
      </c>
      <c r="L125" s="249"/>
      <c r="M125" s="250"/>
      <c r="N125" s="248"/>
      <c r="O125" s="170"/>
      <c r="P125" s="244"/>
      <c r="Q125" s="242"/>
      <c r="R125" s="246"/>
      <c r="S125" s="248"/>
      <c r="T125" s="242"/>
      <c r="U125" s="244"/>
      <c r="V125" s="127"/>
      <c r="W125" s="125"/>
      <c r="X125" s="118">
        <f t="shared" si="58"/>
        <v>0</v>
      </c>
      <c r="Y125" s="114"/>
      <c r="Z125" s="119">
        <f t="shared" si="59"/>
        <v>1</v>
      </c>
    </row>
    <row r="126" spans="1:26" ht="15" customHeight="1" x14ac:dyDescent="0.25">
      <c r="A126" s="175" t="s">
        <v>68</v>
      </c>
      <c r="B126" s="416" t="s">
        <v>770</v>
      </c>
      <c r="C126" s="411"/>
      <c r="D126" s="407"/>
      <c r="E126" s="168"/>
      <c r="F126" s="168"/>
      <c r="G126" s="249"/>
      <c r="H126" s="250"/>
      <c r="I126" s="413"/>
      <c r="J126" s="168"/>
      <c r="K126" s="414"/>
      <c r="L126" s="92"/>
      <c r="M126" s="91"/>
      <c r="N126" s="124">
        <f t="shared" ref="N126:N151" si="62">IFERROR((L126/M126),0)</f>
        <v>0</v>
      </c>
      <c r="O126" s="93"/>
      <c r="P126" s="123">
        <f t="shared" ref="P126:P151" si="63">IFERROR(IF(F126="Según demanda",(L126+G126)/(H126+M126),(L126+G126)/F126),0)</f>
        <v>0</v>
      </c>
      <c r="Q126" s="91"/>
      <c r="R126" s="91"/>
      <c r="S126" s="115">
        <f t="shared" ref="S126:S129" si="64">IFERROR((Q126/R126),0)</f>
        <v>0</v>
      </c>
      <c r="T126" s="89"/>
      <c r="U126" s="123">
        <f t="shared" ref="U126:U133" si="65">IFERROR(IF(F126="Según demanda",(Q126+L126+G126)/(H126+M126+R126),(Q126+L126+G126)/F126),0)</f>
        <v>0</v>
      </c>
      <c r="V126" s="91"/>
      <c r="W126" s="91"/>
      <c r="X126" s="115">
        <f t="shared" si="58"/>
        <v>0</v>
      </c>
      <c r="Y126" s="89"/>
      <c r="Z126" s="123">
        <f t="shared" si="59"/>
        <v>0</v>
      </c>
    </row>
    <row r="127" spans="1:26" ht="128.25" customHeight="1" x14ac:dyDescent="0.25">
      <c r="A127" s="175"/>
      <c r="B127" s="416"/>
      <c r="C127" s="411"/>
      <c r="D127" s="407"/>
      <c r="E127" s="168"/>
      <c r="F127" s="168"/>
      <c r="G127" s="249"/>
      <c r="H127" s="250"/>
      <c r="I127" s="413"/>
      <c r="J127" s="168"/>
      <c r="K127" s="414"/>
      <c r="L127" s="148"/>
      <c r="M127" s="154"/>
      <c r="N127" s="118">
        <f t="shared" si="62"/>
        <v>0</v>
      </c>
      <c r="O127" s="153"/>
      <c r="P127" s="119">
        <f t="shared" si="63"/>
        <v>0</v>
      </c>
      <c r="Q127" s="127"/>
      <c r="R127" s="125"/>
      <c r="S127" s="118">
        <f t="shared" si="64"/>
        <v>0</v>
      </c>
      <c r="T127" s="153"/>
      <c r="U127" s="119">
        <f t="shared" si="65"/>
        <v>0</v>
      </c>
      <c r="V127" s="127"/>
      <c r="W127" s="127"/>
      <c r="X127" s="118">
        <f t="shared" si="58"/>
        <v>0</v>
      </c>
      <c r="Y127" s="153"/>
      <c r="Z127" s="119">
        <f t="shared" si="59"/>
        <v>0</v>
      </c>
    </row>
    <row r="128" spans="1:26" ht="185.25" x14ac:dyDescent="0.25">
      <c r="A128" s="175"/>
      <c r="B128" s="416"/>
      <c r="C128" s="417" t="s">
        <v>771</v>
      </c>
      <c r="D128" s="412" t="s">
        <v>772</v>
      </c>
      <c r="E128" s="148" t="s">
        <v>773</v>
      </c>
      <c r="F128" s="148" t="s">
        <v>384</v>
      </c>
      <c r="G128" s="153">
        <v>0</v>
      </c>
      <c r="H128" s="154">
        <v>3</v>
      </c>
      <c r="I128" s="118">
        <f t="shared" si="56"/>
        <v>0</v>
      </c>
      <c r="J128" s="100" t="s">
        <v>774</v>
      </c>
      <c r="K128" s="119">
        <f t="shared" si="60"/>
        <v>0</v>
      </c>
      <c r="L128" s="148"/>
      <c r="M128" s="154"/>
      <c r="N128" s="118">
        <f t="shared" si="62"/>
        <v>0</v>
      </c>
      <c r="O128" s="148"/>
      <c r="P128" s="119">
        <f t="shared" si="63"/>
        <v>0</v>
      </c>
      <c r="Q128" s="148"/>
      <c r="R128" s="154"/>
      <c r="S128" s="118">
        <f t="shared" si="64"/>
        <v>0</v>
      </c>
      <c r="T128" s="148"/>
      <c r="U128" s="119">
        <f t="shared" si="65"/>
        <v>0</v>
      </c>
      <c r="V128" s="148"/>
      <c r="W128" s="154"/>
      <c r="X128" s="118">
        <f t="shared" si="58"/>
        <v>0</v>
      </c>
      <c r="Y128" s="114"/>
      <c r="Z128" s="119">
        <f t="shared" si="59"/>
        <v>0</v>
      </c>
    </row>
    <row r="129" spans="1:26" ht="15" customHeight="1" x14ac:dyDescent="0.25">
      <c r="A129" s="175"/>
      <c r="B129" s="415" t="s">
        <v>775</v>
      </c>
      <c r="C129" s="418" t="s">
        <v>776</v>
      </c>
      <c r="D129" s="412"/>
      <c r="E129" s="148" t="s">
        <v>777</v>
      </c>
      <c r="F129" s="148" t="s">
        <v>384</v>
      </c>
      <c r="G129" s="153">
        <v>0</v>
      </c>
      <c r="H129" s="154">
        <v>3</v>
      </c>
      <c r="I129" s="118">
        <f t="shared" si="56"/>
        <v>0</v>
      </c>
      <c r="J129" s="100" t="s">
        <v>778</v>
      </c>
      <c r="K129" s="119">
        <f t="shared" si="60"/>
        <v>0</v>
      </c>
      <c r="L129" s="249"/>
      <c r="M129" s="250"/>
      <c r="N129" s="247">
        <f t="shared" si="62"/>
        <v>0</v>
      </c>
      <c r="O129" s="255"/>
      <c r="P129" s="243">
        <f t="shared" si="63"/>
        <v>0</v>
      </c>
      <c r="Q129" s="241"/>
      <c r="R129" s="245"/>
      <c r="S129" s="247">
        <f t="shared" si="64"/>
        <v>0</v>
      </c>
      <c r="T129" s="255"/>
      <c r="U129" s="243">
        <f t="shared" si="65"/>
        <v>0</v>
      </c>
      <c r="V129" s="241"/>
      <c r="W129" s="245"/>
      <c r="X129" s="247">
        <f t="shared" si="58"/>
        <v>0</v>
      </c>
      <c r="Y129" s="241"/>
      <c r="Z129" s="243">
        <f t="shared" si="59"/>
        <v>0</v>
      </c>
    </row>
    <row r="130" spans="1:26" ht="85.5" customHeight="1" x14ac:dyDescent="0.25">
      <c r="A130" s="175"/>
      <c r="B130" s="415"/>
      <c r="C130" s="417" t="s">
        <v>779</v>
      </c>
      <c r="D130" s="412"/>
      <c r="E130" s="148" t="s">
        <v>773</v>
      </c>
      <c r="F130" s="148" t="s">
        <v>384</v>
      </c>
      <c r="G130" s="153">
        <v>0</v>
      </c>
      <c r="H130" s="154">
        <v>3</v>
      </c>
      <c r="I130" s="118">
        <f t="shared" si="56"/>
        <v>0</v>
      </c>
      <c r="J130" s="100" t="s">
        <v>780</v>
      </c>
      <c r="K130" s="119">
        <f t="shared" si="60"/>
        <v>0</v>
      </c>
      <c r="L130" s="249"/>
      <c r="M130" s="250"/>
      <c r="N130" s="248"/>
      <c r="O130" s="255"/>
      <c r="P130" s="244"/>
      <c r="Q130" s="242"/>
      <c r="R130" s="246"/>
      <c r="S130" s="248"/>
      <c r="T130" s="255"/>
      <c r="U130" s="244"/>
      <c r="V130" s="242"/>
      <c r="W130" s="246"/>
      <c r="X130" s="248"/>
      <c r="Y130" s="242"/>
      <c r="Z130" s="244"/>
    </row>
    <row r="131" spans="1:26" ht="15" customHeight="1" x14ac:dyDescent="0.25">
      <c r="A131" s="175"/>
      <c r="B131" s="415"/>
      <c r="C131" s="417" t="s">
        <v>781</v>
      </c>
      <c r="D131" s="412" t="s">
        <v>782</v>
      </c>
      <c r="E131" s="148" t="s">
        <v>783</v>
      </c>
      <c r="F131" s="148" t="s">
        <v>384</v>
      </c>
      <c r="G131" s="153">
        <v>1</v>
      </c>
      <c r="H131" s="154">
        <v>1</v>
      </c>
      <c r="I131" s="118">
        <f t="shared" si="56"/>
        <v>1</v>
      </c>
      <c r="J131" s="163" t="s">
        <v>784</v>
      </c>
      <c r="K131" s="119">
        <f t="shared" si="60"/>
        <v>1</v>
      </c>
      <c r="L131" s="249"/>
      <c r="M131" s="250"/>
      <c r="N131" s="247">
        <f t="shared" si="62"/>
        <v>0</v>
      </c>
      <c r="O131" s="157"/>
      <c r="P131" s="243">
        <f t="shared" si="63"/>
        <v>1</v>
      </c>
      <c r="Q131" s="251"/>
      <c r="R131" s="253"/>
      <c r="S131" s="247">
        <f t="shared" ref="S131:S133" si="66">IFERROR((Q131/R131),0)</f>
        <v>0</v>
      </c>
      <c r="T131" s="255"/>
      <c r="U131" s="243">
        <f t="shared" si="65"/>
        <v>1</v>
      </c>
      <c r="V131" s="251"/>
      <c r="W131" s="253"/>
      <c r="X131" s="247">
        <f t="shared" si="58"/>
        <v>0</v>
      </c>
      <c r="Y131" s="260"/>
      <c r="Z131" s="243">
        <f t="shared" si="59"/>
        <v>1</v>
      </c>
    </row>
    <row r="132" spans="1:26" ht="28.5" customHeight="1" x14ac:dyDescent="0.25">
      <c r="A132" s="175"/>
      <c r="B132" s="415" t="s">
        <v>785</v>
      </c>
      <c r="C132" s="100" t="s">
        <v>786</v>
      </c>
      <c r="D132" s="412"/>
      <c r="E132" s="148" t="s">
        <v>787</v>
      </c>
      <c r="F132" s="148" t="s">
        <v>384</v>
      </c>
      <c r="G132" s="153">
        <v>1089</v>
      </c>
      <c r="H132" s="154">
        <v>2020</v>
      </c>
      <c r="I132" s="118">
        <f t="shared" si="56"/>
        <v>0.53910891089108914</v>
      </c>
      <c r="J132" s="148" t="s">
        <v>788</v>
      </c>
      <c r="K132" s="119">
        <f t="shared" si="60"/>
        <v>0.53910891089108914</v>
      </c>
      <c r="L132" s="249"/>
      <c r="M132" s="250"/>
      <c r="N132" s="248"/>
      <c r="O132" s="148"/>
      <c r="P132" s="244"/>
      <c r="Q132" s="252"/>
      <c r="R132" s="254"/>
      <c r="S132" s="248"/>
      <c r="T132" s="255"/>
      <c r="U132" s="244"/>
      <c r="V132" s="252"/>
      <c r="W132" s="254"/>
      <c r="X132" s="248"/>
      <c r="Y132" s="261"/>
      <c r="Z132" s="244"/>
    </row>
    <row r="133" spans="1:26" ht="15" customHeight="1" x14ac:dyDescent="0.25">
      <c r="A133" s="175"/>
      <c r="B133" s="415"/>
      <c r="C133" s="100" t="s">
        <v>789</v>
      </c>
      <c r="D133" s="412"/>
      <c r="E133" s="148" t="s">
        <v>790</v>
      </c>
      <c r="F133" s="148" t="s">
        <v>384</v>
      </c>
      <c r="G133" s="153">
        <v>1089</v>
      </c>
      <c r="H133" s="154">
        <v>2020</v>
      </c>
      <c r="I133" s="118">
        <f t="shared" si="56"/>
        <v>0.53910891089108914</v>
      </c>
      <c r="J133" s="148"/>
      <c r="K133" s="119">
        <f t="shared" si="60"/>
        <v>0.53910891089108914</v>
      </c>
      <c r="L133" s="249"/>
      <c r="M133" s="250"/>
      <c r="N133" s="247">
        <f t="shared" si="62"/>
        <v>0</v>
      </c>
      <c r="O133" s="169"/>
      <c r="P133" s="243">
        <f t="shared" si="63"/>
        <v>0.53910891089108914</v>
      </c>
      <c r="Q133" s="241"/>
      <c r="R133" s="245"/>
      <c r="S133" s="247">
        <f t="shared" si="66"/>
        <v>0</v>
      </c>
      <c r="T133" s="241"/>
      <c r="U133" s="243">
        <f t="shared" si="65"/>
        <v>0.53910891089108914</v>
      </c>
      <c r="V133" s="241"/>
      <c r="W133" s="245"/>
      <c r="X133" s="247">
        <f t="shared" si="58"/>
        <v>0</v>
      </c>
      <c r="Y133" s="241"/>
      <c r="Z133" s="243">
        <f t="shared" si="59"/>
        <v>0.53910891089108914</v>
      </c>
    </row>
    <row r="134" spans="1:26" ht="42.75" customHeight="1" x14ac:dyDescent="0.25">
      <c r="A134" s="175"/>
      <c r="B134" s="415"/>
      <c r="C134" s="163" t="s">
        <v>791</v>
      </c>
      <c r="D134" s="407" t="s">
        <v>792</v>
      </c>
      <c r="E134" s="148" t="s">
        <v>793</v>
      </c>
      <c r="F134" s="148" t="s">
        <v>384</v>
      </c>
      <c r="G134" s="153">
        <v>3</v>
      </c>
      <c r="H134" s="154">
        <v>4</v>
      </c>
      <c r="I134" s="118">
        <f t="shared" si="56"/>
        <v>0.75</v>
      </c>
      <c r="J134" s="148" t="s">
        <v>794</v>
      </c>
      <c r="K134" s="119">
        <f t="shared" si="60"/>
        <v>0.75</v>
      </c>
      <c r="L134" s="249"/>
      <c r="M134" s="250"/>
      <c r="N134" s="248"/>
      <c r="O134" s="170"/>
      <c r="P134" s="244"/>
      <c r="Q134" s="242"/>
      <c r="R134" s="246"/>
      <c r="S134" s="248"/>
      <c r="T134" s="242"/>
      <c r="U134" s="244"/>
      <c r="V134" s="242"/>
      <c r="W134" s="246"/>
      <c r="X134" s="248"/>
      <c r="Y134" s="242"/>
      <c r="Z134" s="244"/>
    </row>
    <row r="135" spans="1:26" ht="57" customHeight="1" x14ac:dyDescent="0.25">
      <c r="A135" s="175" t="s">
        <v>68</v>
      </c>
      <c r="B135" s="255" t="s">
        <v>795</v>
      </c>
      <c r="C135" s="163" t="s">
        <v>796</v>
      </c>
      <c r="D135" s="407"/>
      <c r="E135" s="148" t="s">
        <v>797</v>
      </c>
      <c r="F135" s="148" t="s">
        <v>384</v>
      </c>
      <c r="G135" s="153">
        <v>3</v>
      </c>
      <c r="H135" s="154">
        <v>4</v>
      </c>
      <c r="I135" s="118">
        <f t="shared" si="56"/>
        <v>0.75</v>
      </c>
      <c r="J135" s="157"/>
      <c r="K135" s="119">
        <f t="shared" si="60"/>
        <v>0.75</v>
      </c>
      <c r="L135" s="249"/>
      <c r="M135" s="250"/>
      <c r="N135" s="247">
        <f t="shared" si="62"/>
        <v>0</v>
      </c>
      <c r="O135" s="168"/>
      <c r="P135" s="243">
        <f t="shared" si="63"/>
        <v>0.75</v>
      </c>
      <c r="Q135" s="169"/>
      <c r="R135" s="169"/>
      <c r="S135" s="247">
        <f t="shared" ref="S135:S148" si="67">IFERROR((Q135/R135),0)</f>
        <v>0</v>
      </c>
      <c r="T135" s="168"/>
      <c r="U135" s="243">
        <f t="shared" ref="U135:U151" si="68">IFERROR(IF(F135="Según demanda",(Q135+L135+G135)/(H135+M135+R135),(Q135+L135+G135)/F135),0)</f>
        <v>0.75</v>
      </c>
      <c r="V135" s="241"/>
      <c r="W135" s="245"/>
      <c r="X135" s="247">
        <f t="shared" si="58"/>
        <v>0</v>
      </c>
      <c r="Y135" s="168"/>
      <c r="Z135" s="243">
        <f t="shared" si="59"/>
        <v>0.75</v>
      </c>
    </row>
    <row r="136" spans="1:26" ht="85.5" customHeight="1" x14ac:dyDescent="0.25">
      <c r="A136" s="175"/>
      <c r="B136" s="255"/>
      <c r="C136" s="163" t="s">
        <v>798</v>
      </c>
      <c r="D136" s="407"/>
      <c r="E136" s="148" t="s">
        <v>799</v>
      </c>
      <c r="F136" s="148" t="s">
        <v>384</v>
      </c>
      <c r="G136" s="153">
        <v>3</v>
      </c>
      <c r="H136" s="154">
        <v>3</v>
      </c>
      <c r="I136" s="118">
        <f t="shared" si="56"/>
        <v>1</v>
      </c>
      <c r="J136" s="148" t="s">
        <v>800</v>
      </c>
      <c r="K136" s="119">
        <f t="shared" si="60"/>
        <v>1</v>
      </c>
      <c r="L136" s="249"/>
      <c r="M136" s="250"/>
      <c r="N136" s="258"/>
      <c r="O136" s="168"/>
      <c r="P136" s="259"/>
      <c r="Q136" s="262"/>
      <c r="R136" s="262"/>
      <c r="S136" s="258"/>
      <c r="T136" s="168"/>
      <c r="U136" s="259"/>
      <c r="V136" s="256"/>
      <c r="W136" s="257"/>
      <c r="X136" s="258"/>
      <c r="Y136" s="168"/>
      <c r="Z136" s="259"/>
    </row>
    <row r="137" spans="1:26" ht="42.75" x14ac:dyDescent="0.25">
      <c r="A137" s="175"/>
      <c r="B137" s="255"/>
      <c r="C137" s="163" t="s">
        <v>801</v>
      </c>
      <c r="D137" s="407"/>
      <c r="E137" s="148" t="s">
        <v>802</v>
      </c>
      <c r="F137" s="148" t="s">
        <v>384</v>
      </c>
      <c r="G137" s="153">
        <v>3</v>
      </c>
      <c r="H137" s="154">
        <v>3</v>
      </c>
      <c r="I137" s="118">
        <f t="shared" si="56"/>
        <v>1</v>
      </c>
      <c r="J137" s="157"/>
      <c r="K137" s="119">
        <f t="shared" si="60"/>
        <v>1</v>
      </c>
      <c r="L137" s="249"/>
      <c r="M137" s="250"/>
      <c r="N137" s="248"/>
      <c r="O137" s="168"/>
      <c r="P137" s="244"/>
      <c r="Q137" s="170"/>
      <c r="R137" s="170"/>
      <c r="S137" s="248"/>
      <c r="T137" s="168"/>
      <c r="U137" s="244"/>
      <c r="V137" s="242"/>
      <c r="W137" s="246"/>
      <c r="X137" s="248"/>
      <c r="Y137" s="168"/>
      <c r="Z137" s="244"/>
    </row>
    <row r="138" spans="1:26" ht="114" customHeight="1" x14ac:dyDescent="0.25">
      <c r="A138" s="175"/>
      <c r="B138" s="255"/>
      <c r="C138" s="255" t="s">
        <v>803</v>
      </c>
      <c r="D138" s="407"/>
      <c r="E138" s="168" t="s">
        <v>804</v>
      </c>
      <c r="F138" s="168" t="s">
        <v>384</v>
      </c>
      <c r="G138" s="249">
        <v>0</v>
      </c>
      <c r="H138" s="250">
        <v>0</v>
      </c>
      <c r="I138" s="413">
        <f t="shared" si="56"/>
        <v>0</v>
      </c>
      <c r="J138" s="168" t="s">
        <v>805</v>
      </c>
      <c r="K138" s="414">
        <f t="shared" si="60"/>
        <v>0</v>
      </c>
      <c r="L138" s="153"/>
      <c r="M138" s="154"/>
      <c r="N138" s="118">
        <f t="shared" si="62"/>
        <v>0</v>
      </c>
      <c r="O138" s="100"/>
      <c r="P138" s="119">
        <f t="shared" si="63"/>
        <v>0</v>
      </c>
      <c r="Q138" s="154"/>
      <c r="R138" s="154"/>
      <c r="S138" s="118">
        <f t="shared" si="67"/>
        <v>0</v>
      </c>
      <c r="T138" s="100"/>
      <c r="U138" s="119">
        <f t="shared" si="68"/>
        <v>0</v>
      </c>
      <c r="V138" s="127"/>
      <c r="W138" s="125"/>
      <c r="X138" s="118">
        <f t="shared" si="58"/>
        <v>0</v>
      </c>
      <c r="Y138" s="154"/>
      <c r="Z138" s="119">
        <f t="shared" si="59"/>
        <v>0</v>
      </c>
    </row>
    <row r="139" spans="1:26" ht="15" customHeight="1" x14ac:dyDescent="0.25">
      <c r="A139" s="175"/>
      <c r="B139" s="255"/>
      <c r="C139" s="255"/>
      <c r="D139" s="407"/>
      <c r="E139" s="168"/>
      <c r="F139" s="168"/>
      <c r="G139" s="249"/>
      <c r="H139" s="250"/>
      <c r="I139" s="413"/>
      <c r="J139" s="168"/>
      <c r="K139" s="414"/>
      <c r="L139" s="153"/>
      <c r="M139" s="154"/>
      <c r="N139" s="118">
        <f t="shared" si="62"/>
        <v>0</v>
      </c>
      <c r="O139" s="148"/>
      <c r="P139" s="119">
        <f t="shared" si="63"/>
        <v>0</v>
      </c>
      <c r="Q139" s="154"/>
      <c r="R139" s="154"/>
      <c r="S139" s="118">
        <f t="shared" si="67"/>
        <v>0</v>
      </c>
      <c r="T139" s="100"/>
      <c r="U139" s="119">
        <f t="shared" si="68"/>
        <v>0</v>
      </c>
      <c r="V139" s="127"/>
      <c r="W139" s="125"/>
      <c r="X139" s="118">
        <f t="shared" si="58"/>
        <v>0</v>
      </c>
      <c r="Y139" s="148"/>
      <c r="Z139" s="119">
        <f t="shared" si="59"/>
        <v>0</v>
      </c>
    </row>
    <row r="140" spans="1:26" ht="57" x14ac:dyDescent="0.25">
      <c r="A140" s="175"/>
      <c r="B140" s="255"/>
      <c r="C140" s="163" t="s">
        <v>806</v>
      </c>
      <c r="D140" s="163" t="s">
        <v>807</v>
      </c>
      <c r="E140" s="148" t="s">
        <v>808</v>
      </c>
      <c r="F140" s="148" t="s">
        <v>384</v>
      </c>
      <c r="G140" s="153">
        <v>3</v>
      </c>
      <c r="H140" s="154">
        <v>3</v>
      </c>
      <c r="I140" s="118">
        <f t="shared" si="56"/>
        <v>1</v>
      </c>
      <c r="J140" s="148"/>
      <c r="K140" s="119">
        <f t="shared" si="60"/>
        <v>1</v>
      </c>
      <c r="L140" s="153"/>
      <c r="M140" s="154"/>
      <c r="N140" s="118">
        <f t="shared" si="62"/>
        <v>0</v>
      </c>
      <c r="O140" s="148"/>
      <c r="P140" s="119">
        <f t="shared" si="63"/>
        <v>1</v>
      </c>
      <c r="Q140" s="154"/>
      <c r="R140" s="154"/>
      <c r="S140" s="118">
        <f t="shared" si="67"/>
        <v>0</v>
      </c>
      <c r="T140" s="100"/>
      <c r="U140" s="119">
        <f t="shared" si="68"/>
        <v>1</v>
      </c>
      <c r="V140" s="127"/>
      <c r="W140" s="125"/>
      <c r="X140" s="118">
        <f t="shared" si="58"/>
        <v>0</v>
      </c>
      <c r="Y140" s="154"/>
      <c r="Z140" s="119">
        <f t="shared" si="59"/>
        <v>1</v>
      </c>
    </row>
    <row r="141" spans="1:26" ht="57" customHeight="1" x14ac:dyDescent="0.25">
      <c r="A141" s="175" t="s">
        <v>68</v>
      </c>
      <c r="B141" s="407" t="s">
        <v>809</v>
      </c>
      <c r="C141" s="255" t="s">
        <v>810</v>
      </c>
      <c r="D141" s="255" t="s">
        <v>811</v>
      </c>
      <c r="E141" s="169" t="s">
        <v>812</v>
      </c>
      <c r="F141" s="168" t="s">
        <v>384</v>
      </c>
      <c r="G141" s="251">
        <v>3</v>
      </c>
      <c r="H141" s="253">
        <v>3</v>
      </c>
      <c r="I141" s="247">
        <f t="shared" si="56"/>
        <v>1</v>
      </c>
      <c r="J141" s="169" t="s">
        <v>813</v>
      </c>
      <c r="K141" s="243">
        <f t="shared" si="60"/>
        <v>1</v>
      </c>
      <c r="L141" s="153"/>
      <c r="M141" s="154"/>
      <c r="N141" s="118">
        <f t="shared" si="62"/>
        <v>0</v>
      </c>
      <c r="O141" s="148"/>
      <c r="P141" s="119">
        <f t="shared" si="63"/>
        <v>1</v>
      </c>
      <c r="Q141" s="127"/>
      <c r="R141" s="125"/>
      <c r="S141" s="118">
        <f t="shared" si="67"/>
        <v>0</v>
      </c>
      <c r="T141" s="148"/>
      <c r="U141" s="119">
        <f t="shared" si="68"/>
        <v>1</v>
      </c>
      <c r="V141" s="127"/>
      <c r="W141" s="125"/>
      <c r="X141" s="118">
        <f t="shared" si="58"/>
        <v>0</v>
      </c>
      <c r="Y141" s="114"/>
      <c r="Z141" s="119">
        <f t="shared" si="59"/>
        <v>1</v>
      </c>
    </row>
    <row r="142" spans="1:26" ht="15" customHeight="1" x14ac:dyDescent="0.25">
      <c r="A142" s="175"/>
      <c r="B142" s="407"/>
      <c r="C142" s="255"/>
      <c r="D142" s="255"/>
      <c r="E142" s="262"/>
      <c r="F142" s="168"/>
      <c r="G142" s="269"/>
      <c r="H142" s="419"/>
      <c r="I142" s="258"/>
      <c r="J142" s="262"/>
      <c r="K142" s="259"/>
      <c r="L142" s="153"/>
      <c r="M142" s="154"/>
      <c r="N142" s="118">
        <f t="shared" si="62"/>
        <v>0</v>
      </c>
      <c r="O142" s="148"/>
      <c r="P142" s="119">
        <v>1</v>
      </c>
      <c r="Q142" s="127"/>
      <c r="R142" s="125"/>
      <c r="S142" s="118">
        <f t="shared" si="67"/>
        <v>0</v>
      </c>
      <c r="T142" s="148"/>
      <c r="U142" s="119">
        <f t="shared" si="68"/>
        <v>0</v>
      </c>
      <c r="V142" s="127"/>
      <c r="W142" s="125"/>
      <c r="X142" s="118">
        <f t="shared" si="58"/>
        <v>0</v>
      </c>
      <c r="Y142" s="148"/>
      <c r="Z142" s="119">
        <f t="shared" si="59"/>
        <v>0</v>
      </c>
    </row>
    <row r="143" spans="1:26" x14ac:dyDescent="0.25">
      <c r="A143" s="175"/>
      <c r="B143" s="407"/>
      <c r="C143" s="255" t="s">
        <v>814</v>
      </c>
      <c r="D143" s="255"/>
      <c r="E143" s="262"/>
      <c r="F143" s="420" t="s">
        <v>384</v>
      </c>
      <c r="G143" s="269"/>
      <c r="H143" s="419"/>
      <c r="I143" s="258"/>
      <c r="J143" s="262"/>
      <c r="K143" s="259"/>
      <c r="L143" s="153"/>
      <c r="M143" s="154"/>
      <c r="N143" s="118">
        <f t="shared" si="62"/>
        <v>0</v>
      </c>
      <c r="O143" s="148"/>
      <c r="P143" s="119">
        <f t="shared" si="63"/>
        <v>0</v>
      </c>
      <c r="Q143" s="127"/>
      <c r="R143" s="125"/>
      <c r="S143" s="118">
        <f t="shared" si="67"/>
        <v>0</v>
      </c>
      <c r="T143" s="114"/>
      <c r="U143" s="119">
        <f t="shared" si="68"/>
        <v>0</v>
      </c>
      <c r="V143" s="127"/>
      <c r="W143" s="125"/>
      <c r="X143" s="118">
        <f t="shared" si="58"/>
        <v>0</v>
      </c>
      <c r="Y143" s="114"/>
      <c r="Z143" s="119">
        <f t="shared" si="59"/>
        <v>0</v>
      </c>
    </row>
    <row r="144" spans="1:26" ht="15" customHeight="1" x14ac:dyDescent="0.25">
      <c r="A144" s="175"/>
      <c r="B144" s="407"/>
      <c r="C144" s="255"/>
      <c r="D144" s="255"/>
      <c r="E144" s="170"/>
      <c r="F144" s="420"/>
      <c r="G144" s="252"/>
      <c r="H144" s="254"/>
      <c r="I144" s="248"/>
      <c r="J144" s="170"/>
      <c r="K144" s="244"/>
      <c r="L144" s="153"/>
      <c r="M144" s="154"/>
      <c r="N144" s="118">
        <f t="shared" si="62"/>
        <v>0</v>
      </c>
      <c r="O144" s="148"/>
      <c r="P144" s="119">
        <f t="shared" si="63"/>
        <v>0</v>
      </c>
      <c r="Q144" s="127"/>
      <c r="R144" s="125"/>
      <c r="S144" s="118">
        <f t="shared" si="67"/>
        <v>0</v>
      </c>
      <c r="T144" s="114"/>
      <c r="U144" s="119">
        <f t="shared" si="68"/>
        <v>0</v>
      </c>
      <c r="V144" s="127"/>
      <c r="W144" s="125"/>
      <c r="X144" s="118">
        <f t="shared" si="58"/>
        <v>0</v>
      </c>
      <c r="Y144" s="114"/>
      <c r="Z144" s="119">
        <f t="shared" si="59"/>
        <v>0</v>
      </c>
    </row>
    <row r="145" spans="1:26" ht="114" x14ac:dyDescent="0.25">
      <c r="A145" s="175"/>
      <c r="B145" s="407"/>
      <c r="C145" s="163" t="s">
        <v>815</v>
      </c>
      <c r="D145" s="163" t="s">
        <v>816</v>
      </c>
      <c r="E145" s="148" t="s">
        <v>817</v>
      </c>
      <c r="F145" s="127" t="s">
        <v>384</v>
      </c>
      <c r="G145" s="153">
        <v>1</v>
      </c>
      <c r="H145" s="342">
        <v>1</v>
      </c>
      <c r="I145" s="118">
        <f t="shared" ref="I145:I150" si="69">IFERROR((G145/H145),0)</f>
        <v>1</v>
      </c>
      <c r="J145" s="148"/>
      <c r="K145" s="119">
        <f t="shared" ref="K145:K150" si="70">IFERROR(IF(F145="Según demanda",G145/H145,G145/F145),0)</f>
        <v>1</v>
      </c>
      <c r="L145" s="153"/>
      <c r="M145" s="154"/>
      <c r="N145" s="118">
        <f t="shared" si="62"/>
        <v>0</v>
      </c>
      <c r="O145" s="148"/>
      <c r="P145" s="119">
        <f t="shared" si="63"/>
        <v>1</v>
      </c>
      <c r="Q145" s="127"/>
      <c r="R145" s="125"/>
      <c r="S145" s="118">
        <f t="shared" si="67"/>
        <v>0</v>
      </c>
      <c r="T145" s="114"/>
      <c r="U145" s="119">
        <f t="shared" si="68"/>
        <v>1</v>
      </c>
      <c r="V145" s="127"/>
      <c r="W145" s="125"/>
      <c r="X145" s="118">
        <f t="shared" si="58"/>
        <v>0</v>
      </c>
      <c r="Y145" s="114"/>
      <c r="Z145" s="119">
        <f t="shared" si="59"/>
        <v>1</v>
      </c>
    </row>
    <row r="146" spans="1:26" ht="114" customHeight="1" x14ac:dyDescent="0.25">
      <c r="A146" s="266" t="s">
        <v>68</v>
      </c>
      <c r="B146" s="260" t="s">
        <v>818</v>
      </c>
      <c r="C146" s="163" t="s">
        <v>819</v>
      </c>
      <c r="D146" s="255" t="s">
        <v>820</v>
      </c>
      <c r="E146" s="169" t="s">
        <v>821</v>
      </c>
      <c r="F146" s="127" t="s">
        <v>384</v>
      </c>
      <c r="G146" s="251">
        <v>1</v>
      </c>
      <c r="H146" s="421">
        <v>1</v>
      </c>
      <c r="I146" s="247">
        <f t="shared" si="69"/>
        <v>1</v>
      </c>
      <c r="J146" s="169"/>
      <c r="K146" s="243">
        <f t="shared" si="70"/>
        <v>1</v>
      </c>
      <c r="L146" s="153"/>
      <c r="M146" s="154"/>
      <c r="N146" s="118">
        <f t="shared" si="62"/>
        <v>0</v>
      </c>
      <c r="O146" s="148"/>
      <c r="P146" s="119">
        <f t="shared" si="63"/>
        <v>1</v>
      </c>
      <c r="Q146" s="127"/>
      <c r="R146" s="125"/>
      <c r="S146" s="118">
        <f t="shared" si="67"/>
        <v>0</v>
      </c>
      <c r="T146" s="148"/>
      <c r="U146" s="119">
        <f t="shared" si="68"/>
        <v>1</v>
      </c>
      <c r="V146" s="127"/>
      <c r="W146" s="125"/>
      <c r="X146" s="118">
        <f t="shared" si="58"/>
        <v>0</v>
      </c>
      <c r="Y146" s="114"/>
      <c r="Z146" s="119">
        <f t="shared" si="59"/>
        <v>1</v>
      </c>
    </row>
    <row r="147" spans="1:26" ht="57" customHeight="1" x14ac:dyDescent="0.25">
      <c r="A147" s="267"/>
      <c r="B147" s="422"/>
      <c r="C147" s="163" t="s">
        <v>822</v>
      </c>
      <c r="D147" s="255"/>
      <c r="E147" s="262"/>
      <c r="F147" s="127" t="s">
        <v>384</v>
      </c>
      <c r="G147" s="269"/>
      <c r="H147" s="423"/>
      <c r="I147" s="258"/>
      <c r="J147" s="262"/>
      <c r="K147" s="259"/>
      <c r="L147" s="148"/>
      <c r="M147" s="154"/>
      <c r="N147" s="118">
        <f t="shared" si="62"/>
        <v>0</v>
      </c>
      <c r="O147" s="148"/>
      <c r="P147" s="119">
        <f t="shared" si="63"/>
        <v>0</v>
      </c>
      <c r="Q147" s="127"/>
      <c r="R147" s="125"/>
      <c r="S147" s="118">
        <f t="shared" si="67"/>
        <v>0</v>
      </c>
      <c r="T147" s="114"/>
      <c r="U147" s="119">
        <f t="shared" si="68"/>
        <v>0</v>
      </c>
      <c r="V147" s="127"/>
      <c r="W147" s="125"/>
      <c r="X147" s="118">
        <f t="shared" si="58"/>
        <v>0</v>
      </c>
      <c r="Y147" s="114"/>
      <c r="Z147" s="119">
        <f t="shared" si="59"/>
        <v>0</v>
      </c>
    </row>
    <row r="148" spans="1:26" ht="15" customHeight="1" x14ac:dyDescent="0.25">
      <c r="A148" s="267"/>
      <c r="B148" s="422"/>
      <c r="C148" s="255" t="s">
        <v>823</v>
      </c>
      <c r="D148" s="255"/>
      <c r="E148" s="262"/>
      <c r="F148" s="420" t="s">
        <v>384</v>
      </c>
      <c r="G148" s="269"/>
      <c r="H148" s="423"/>
      <c r="I148" s="258"/>
      <c r="J148" s="262"/>
      <c r="K148" s="259"/>
      <c r="L148" s="249"/>
      <c r="M148" s="250"/>
      <c r="N148" s="247">
        <f t="shared" si="62"/>
        <v>0</v>
      </c>
      <c r="O148" s="169"/>
      <c r="P148" s="243">
        <f t="shared" si="63"/>
        <v>0</v>
      </c>
      <c r="Q148" s="241"/>
      <c r="R148" s="245"/>
      <c r="S148" s="247">
        <f t="shared" si="67"/>
        <v>0</v>
      </c>
      <c r="T148" s="241"/>
      <c r="U148" s="243">
        <f t="shared" si="68"/>
        <v>0</v>
      </c>
      <c r="V148" s="241"/>
      <c r="W148" s="245"/>
      <c r="X148" s="247">
        <f t="shared" si="58"/>
        <v>0</v>
      </c>
      <c r="Y148" s="241"/>
      <c r="Z148" s="243">
        <f t="shared" si="59"/>
        <v>0</v>
      </c>
    </row>
    <row r="149" spans="1:26" ht="15" customHeight="1" x14ac:dyDescent="0.25">
      <c r="A149" s="267"/>
      <c r="B149" s="422"/>
      <c r="C149" s="255"/>
      <c r="D149" s="255" t="s">
        <v>824</v>
      </c>
      <c r="E149" s="170"/>
      <c r="F149" s="420"/>
      <c r="G149" s="252"/>
      <c r="H149" s="424"/>
      <c r="I149" s="248"/>
      <c r="J149" s="170"/>
      <c r="K149" s="244"/>
      <c r="L149" s="249"/>
      <c r="M149" s="250"/>
      <c r="N149" s="248"/>
      <c r="O149" s="170"/>
      <c r="P149" s="244"/>
      <c r="Q149" s="242"/>
      <c r="R149" s="246"/>
      <c r="S149" s="248"/>
      <c r="T149" s="242"/>
      <c r="U149" s="244"/>
      <c r="V149" s="242"/>
      <c r="W149" s="246"/>
      <c r="X149" s="248"/>
      <c r="Y149" s="242"/>
      <c r="Z149" s="244"/>
    </row>
    <row r="150" spans="1:26" ht="15" customHeight="1" x14ac:dyDescent="0.25">
      <c r="A150" s="267"/>
      <c r="B150" s="422"/>
      <c r="C150" s="163" t="s">
        <v>825</v>
      </c>
      <c r="D150" s="255"/>
      <c r="E150" s="169" t="s">
        <v>826</v>
      </c>
      <c r="F150" s="420" t="s">
        <v>384</v>
      </c>
      <c r="G150" s="251">
        <v>1</v>
      </c>
      <c r="H150" s="421">
        <v>1</v>
      </c>
      <c r="I150" s="247">
        <f t="shared" si="69"/>
        <v>1</v>
      </c>
      <c r="J150" s="169"/>
      <c r="K150" s="243">
        <f t="shared" si="70"/>
        <v>1</v>
      </c>
      <c r="L150" s="148"/>
      <c r="M150" s="154"/>
      <c r="N150" s="118">
        <f t="shared" si="62"/>
        <v>0</v>
      </c>
      <c r="O150" s="30"/>
      <c r="P150" s="119">
        <f t="shared" si="63"/>
        <v>1</v>
      </c>
      <c r="Q150" s="127"/>
      <c r="R150" s="127"/>
      <c r="S150" s="118">
        <f>IFERROR((Q150/R150),0)</f>
        <v>0</v>
      </c>
      <c r="T150" s="30"/>
      <c r="U150" s="119">
        <f t="shared" si="68"/>
        <v>1</v>
      </c>
      <c r="V150" s="127"/>
      <c r="W150" s="125"/>
      <c r="X150" s="118">
        <f t="shared" si="58"/>
        <v>0</v>
      </c>
      <c r="Y150" s="94"/>
      <c r="Z150" s="119">
        <f t="shared" si="59"/>
        <v>1</v>
      </c>
    </row>
    <row r="151" spans="1:26" ht="15" customHeight="1" x14ac:dyDescent="0.25">
      <c r="A151" s="268"/>
      <c r="B151" s="261"/>
      <c r="C151" s="163" t="s">
        <v>827</v>
      </c>
      <c r="D151" s="255"/>
      <c r="E151" s="170"/>
      <c r="F151" s="420"/>
      <c r="G151" s="252"/>
      <c r="H151" s="424"/>
      <c r="I151" s="248"/>
      <c r="J151" s="170"/>
      <c r="K151" s="244"/>
      <c r="L151" s="144"/>
      <c r="M151" s="158"/>
      <c r="N151" s="145">
        <f t="shared" si="62"/>
        <v>0</v>
      </c>
      <c r="O151" s="141"/>
      <c r="P151" s="151">
        <f t="shared" si="63"/>
        <v>0</v>
      </c>
      <c r="Q151" s="149"/>
      <c r="R151" s="149"/>
      <c r="S151" s="145">
        <f>IFERROR((Q151/R151),0)</f>
        <v>0</v>
      </c>
      <c r="T151" s="141"/>
      <c r="U151" s="151">
        <f t="shared" si="68"/>
        <v>0</v>
      </c>
      <c r="V151" s="149"/>
      <c r="W151" s="155"/>
      <c r="X151" s="145">
        <f t="shared" si="58"/>
        <v>0</v>
      </c>
      <c r="Y151" s="149"/>
      <c r="Z151" s="151">
        <f>IFERROR(IF(#REF!="Según demanda",(#REF!+#REF!+#REF!+#REF!)/(#REF!+#REF!+#REF!+#REF!),(#REF!+#REF!+#REF!+#REF!)/#REF!),0)</f>
        <v>0</v>
      </c>
    </row>
    <row r="152" spans="1:26" ht="199.5" customHeight="1" x14ac:dyDescent="0.25">
      <c r="A152" s="147" t="s">
        <v>69</v>
      </c>
      <c r="B152" s="425" t="s">
        <v>971</v>
      </c>
      <c r="C152" s="157" t="s">
        <v>972</v>
      </c>
      <c r="D152" s="157" t="s">
        <v>973</v>
      </c>
      <c r="E152" s="157" t="s">
        <v>974</v>
      </c>
      <c r="F152" s="127">
        <v>160</v>
      </c>
      <c r="G152" s="153">
        <v>40</v>
      </c>
      <c r="H152" s="314">
        <v>40</v>
      </c>
      <c r="I152" s="124">
        <f t="shared" ref="I152:I171" si="71">IFERROR((G152/H152),0)</f>
        <v>1</v>
      </c>
      <c r="J152" s="148" t="s">
        <v>975</v>
      </c>
      <c r="K152" s="123">
        <f t="shared" ref="K152:K171" si="72">IFERROR(IF(F152="Según demanda",G152/H152,G152/F152),0)</f>
        <v>0.25</v>
      </c>
      <c r="L152" s="321"/>
      <c r="M152" s="154"/>
      <c r="N152" s="124">
        <f t="shared" ref="N152:N170" si="73">IFERROR((L152/M152),0)</f>
        <v>0</v>
      </c>
      <c r="O152" s="426"/>
      <c r="P152" s="123">
        <v>0.5</v>
      </c>
      <c r="Q152" s="154"/>
      <c r="R152" s="321"/>
      <c r="S152" s="124">
        <v>1</v>
      </c>
      <c r="T152" s="122"/>
      <c r="U152" s="123">
        <v>0.75</v>
      </c>
      <c r="V152" s="127"/>
      <c r="W152" s="32"/>
      <c r="X152" s="32" t="s">
        <v>371</v>
      </c>
      <c r="Y152" s="122"/>
      <c r="Z152" s="123">
        <f t="shared" ref="Z152:Z171" si="74">IFERROR(IF(F152="Según demanda",(V152+Q152+L152+G152)/(H152+M152+R152+W152),(V152+Q152+L152+G152)/F152),0)</f>
        <v>0.25</v>
      </c>
    </row>
    <row r="153" spans="1:26" ht="99.75" customHeight="1" x14ac:dyDescent="0.25">
      <c r="A153" s="147" t="s">
        <v>69</v>
      </c>
      <c r="B153" s="425"/>
      <c r="C153" s="157" t="s">
        <v>976</v>
      </c>
      <c r="D153" s="157" t="s">
        <v>977</v>
      </c>
      <c r="E153" s="157" t="s">
        <v>978</v>
      </c>
      <c r="F153" s="127">
        <v>4</v>
      </c>
      <c r="G153" s="153">
        <v>1</v>
      </c>
      <c r="H153" s="154">
        <v>1</v>
      </c>
      <c r="I153" s="160">
        <f t="shared" si="71"/>
        <v>1</v>
      </c>
      <c r="J153" s="102" t="s">
        <v>979</v>
      </c>
      <c r="K153" s="123">
        <f t="shared" si="72"/>
        <v>0.25</v>
      </c>
      <c r="L153" s="321"/>
      <c r="M153" s="154"/>
      <c r="N153" s="124">
        <f t="shared" si="73"/>
        <v>0</v>
      </c>
      <c r="O153" s="102"/>
      <c r="P153" s="123">
        <v>0.25</v>
      </c>
      <c r="Q153" s="321"/>
      <c r="R153" s="321"/>
      <c r="S153" s="124">
        <v>0.25</v>
      </c>
      <c r="T153" s="102"/>
      <c r="U153" s="123">
        <v>0.5</v>
      </c>
      <c r="V153" s="114"/>
      <c r="W153" s="319"/>
      <c r="X153" s="32" t="s">
        <v>372</v>
      </c>
      <c r="Y153" s="102"/>
      <c r="Z153" s="123">
        <v>1.0041695621959694</v>
      </c>
    </row>
    <row r="154" spans="1:26" ht="99.75" x14ac:dyDescent="0.25">
      <c r="A154" s="147" t="s">
        <v>69</v>
      </c>
      <c r="B154" s="425"/>
      <c r="C154" s="157" t="s">
        <v>980</v>
      </c>
      <c r="D154" s="157" t="s">
        <v>981</v>
      </c>
      <c r="E154" s="157" t="s">
        <v>982</v>
      </c>
      <c r="F154" s="127">
        <v>4</v>
      </c>
      <c r="G154" s="153">
        <v>1</v>
      </c>
      <c r="H154" s="154">
        <v>1</v>
      </c>
      <c r="I154" s="124">
        <v>1</v>
      </c>
      <c r="J154" s="102" t="s">
        <v>983</v>
      </c>
      <c r="K154" s="427">
        <f t="shared" si="72"/>
        <v>0.25</v>
      </c>
      <c r="L154" s="428"/>
      <c r="M154" s="159"/>
      <c r="N154" s="124">
        <f t="shared" si="73"/>
        <v>0</v>
      </c>
      <c r="O154" s="429"/>
      <c r="P154" s="123">
        <v>0.5</v>
      </c>
      <c r="Q154" s="428"/>
      <c r="R154" s="428"/>
      <c r="S154" s="161">
        <v>1</v>
      </c>
      <c r="T154" s="429"/>
      <c r="U154" s="427">
        <v>0.75</v>
      </c>
      <c r="V154" s="430"/>
      <c r="W154" s="429"/>
      <c r="X154" s="319" t="s">
        <v>371</v>
      </c>
      <c r="Y154" s="429"/>
      <c r="Z154" s="123">
        <v>1.0041695621959694</v>
      </c>
    </row>
    <row r="155" spans="1:26" ht="185.25" customHeight="1" x14ac:dyDescent="0.25">
      <c r="A155" s="147" t="s">
        <v>69</v>
      </c>
      <c r="B155" s="425"/>
      <c r="C155" s="157" t="s">
        <v>984</v>
      </c>
      <c r="D155" s="157" t="s">
        <v>985</v>
      </c>
      <c r="E155" s="157" t="s">
        <v>986</v>
      </c>
      <c r="F155" s="127">
        <v>12</v>
      </c>
      <c r="G155" s="153">
        <v>3</v>
      </c>
      <c r="H155" s="314">
        <v>3</v>
      </c>
      <c r="I155" s="124">
        <f t="shared" si="71"/>
        <v>1</v>
      </c>
      <c r="J155" s="148" t="s">
        <v>987</v>
      </c>
      <c r="K155" s="123">
        <f t="shared" si="72"/>
        <v>0.25</v>
      </c>
      <c r="L155" s="321"/>
      <c r="M155" s="154"/>
      <c r="N155" s="124">
        <f t="shared" si="73"/>
        <v>0</v>
      </c>
      <c r="O155" s="426"/>
      <c r="P155" s="123">
        <v>0.5</v>
      </c>
      <c r="Q155" s="154"/>
      <c r="R155" s="321"/>
      <c r="S155" s="124">
        <v>1</v>
      </c>
      <c r="T155" s="426"/>
      <c r="U155" s="123">
        <v>0.75</v>
      </c>
      <c r="V155" s="127"/>
      <c r="W155" s="32"/>
      <c r="X155" s="32" t="s">
        <v>371</v>
      </c>
      <c r="Y155" s="426"/>
      <c r="Z155" s="123">
        <f t="shared" si="74"/>
        <v>0.25</v>
      </c>
    </row>
    <row r="156" spans="1:26" ht="128.25" customHeight="1" x14ac:dyDescent="0.25">
      <c r="A156" s="147" t="s">
        <v>69</v>
      </c>
      <c r="B156" s="425" t="s">
        <v>988</v>
      </c>
      <c r="C156" s="157" t="s">
        <v>989</v>
      </c>
      <c r="D156" s="157" t="s">
        <v>990</v>
      </c>
      <c r="E156" s="157" t="s">
        <v>991</v>
      </c>
      <c r="F156" s="127">
        <v>40</v>
      </c>
      <c r="G156" s="153">
        <v>40</v>
      </c>
      <c r="H156" s="158">
        <v>40</v>
      </c>
      <c r="I156" s="124">
        <f t="shared" si="71"/>
        <v>1</v>
      </c>
      <c r="J156" s="102" t="s">
        <v>992</v>
      </c>
      <c r="K156" s="123">
        <f t="shared" si="72"/>
        <v>1</v>
      </c>
      <c r="L156" s="321"/>
      <c r="M156" s="154"/>
      <c r="N156" s="124">
        <f t="shared" si="73"/>
        <v>0</v>
      </c>
      <c r="O156" s="319"/>
      <c r="P156" s="123">
        <v>1</v>
      </c>
      <c r="Q156" s="321"/>
      <c r="R156" s="321"/>
      <c r="S156" s="124">
        <v>1</v>
      </c>
      <c r="T156" s="319"/>
      <c r="U156" s="123">
        <v>1</v>
      </c>
      <c r="V156" s="127"/>
      <c r="W156" s="32"/>
      <c r="X156" s="32" t="s">
        <v>371</v>
      </c>
      <c r="Y156" s="319"/>
      <c r="Z156" s="123">
        <v>1.0041695621959694</v>
      </c>
    </row>
    <row r="157" spans="1:26" ht="71.25" x14ac:dyDescent="0.25">
      <c r="A157" s="147" t="s">
        <v>69</v>
      </c>
      <c r="B157" s="425"/>
      <c r="C157" s="157" t="s">
        <v>993</v>
      </c>
      <c r="D157" s="157" t="s">
        <v>990</v>
      </c>
      <c r="E157" s="157" t="s">
        <v>994</v>
      </c>
      <c r="F157" s="127">
        <v>1</v>
      </c>
      <c r="G157" s="153">
        <v>1</v>
      </c>
      <c r="H157" s="154">
        <v>1</v>
      </c>
      <c r="I157" s="124">
        <f t="shared" si="71"/>
        <v>1</v>
      </c>
      <c r="J157" s="102" t="s">
        <v>995</v>
      </c>
      <c r="K157" s="123">
        <f t="shared" si="72"/>
        <v>1</v>
      </c>
      <c r="L157" s="321"/>
      <c r="M157" s="154"/>
      <c r="N157" s="124">
        <f t="shared" si="73"/>
        <v>0</v>
      </c>
      <c r="O157" s="319"/>
      <c r="P157" s="123">
        <v>1</v>
      </c>
      <c r="Q157" s="321"/>
      <c r="R157" s="321"/>
      <c r="S157" s="124">
        <v>1</v>
      </c>
      <c r="T157" s="319"/>
      <c r="U157" s="123">
        <v>1</v>
      </c>
      <c r="V157" s="127"/>
      <c r="W157" s="32"/>
      <c r="X157" s="32" t="s">
        <v>371</v>
      </c>
      <c r="Y157" s="319"/>
      <c r="Z157" s="123">
        <v>1.0041695621959694</v>
      </c>
    </row>
    <row r="158" spans="1:26" ht="57" x14ac:dyDescent="0.25">
      <c r="A158" s="147" t="s">
        <v>69</v>
      </c>
      <c r="B158" s="425"/>
      <c r="C158" s="157" t="s">
        <v>996</v>
      </c>
      <c r="D158" s="157" t="s">
        <v>997</v>
      </c>
      <c r="E158" s="157" t="s">
        <v>998</v>
      </c>
      <c r="F158" s="127">
        <v>4</v>
      </c>
      <c r="G158" s="153">
        <v>1</v>
      </c>
      <c r="H158" s="158">
        <v>1</v>
      </c>
      <c r="I158" s="124">
        <f t="shared" si="71"/>
        <v>1</v>
      </c>
      <c r="J158" s="165" t="s">
        <v>999</v>
      </c>
      <c r="K158" s="123">
        <f t="shared" si="72"/>
        <v>0.25</v>
      </c>
      <c r="L158" s="321"/>
      <c r="M158" s="154"/>
      <c r="N158" s="124">
        <f t="shared" si="73"/>
        <v>0</v>
      </c>
      <c r="O158" s="165"/>
      <c r="P158" s="123">
        <v>0.5</v>
      </c>
      <c r="Q158" s="321"/>
      <c r="R158" s="321"/>
      <c r="S158" s="124">
        <v>1</v>
      </c>
      <c r="T158" s="122"/>
      <c r="U158" s="123">
        <v>0.75</v>
      </c>
      <c r="V158" s="114"/>
      <c r="W158" s="319"/>
      <c r="X158" s="32" t="s">
        <v>371</v>
      </c>
      <c r="Y158" s="127"/>
      <c r="Z158" s="123">
        <v>1.0041695621959694</v>
      </c>
    </row>
    <row r="159" spans="1:26" ht="57" x14ac:dyDescent="0.25">
      <c r="A159" s="147" t="s">
        <v>69</v>
      </c>
      <c r="B159" s="425"/>
      <c r="C159" s="157" t="s">
        <v>1000</v>
      </c>
      <c r="D159" s="157" t="s">
        <v>1001</v>
      </c>
      <c r="E159" s="157" t="s">
        <v>1002</v>
      </c>
      <c r="F159" s="127">
        <v>4</v>
      </c>
      <c r="G159" s="153">
        <v>1</v>
      </c>
      <c r="H159" s="154">
        <v>1</v>
      </c>
      <c r="I159" s="124">
        <f t="shared" si="71"/>
        <v>1</v>
      </c>
      <c r="J159" s="102" t="s">
        <v>1003</v>
      </c>
      <c r="K159" s="123">
        <f t="shared" si="72"/>
        <v>0.25</v>
      </c>
      <c r="L159" s="321"/>
      <c r="M159" s="154"/>
      <c r="N159" s="124">
        <f t="shared" si="73"/>
        <v>0</v>
      </c>
      <c r="O159" s="102"/>
      <c r="P159" s="123">
        <v>0.5</v>
      </c>
      <c r="Q159" s="428"/>
      <c r="R159" s="428"/>
      <c r="S159" s="161">
        <v>1</v>
      </c>
      <c r="T159" s="431"/>
      <c r="U159" s="427">
        <v>0.75</v>
      </c>
      <c r="V159" s="150"/>
      <c r="W159" s="432"/>
      <c r="X159" s="32" t="s">
        <v>371</v>
      </c>
      <c r="Y159" s="433"/>
      <c r="Z159" s="123">
        <v>1.0041695621959694</v>
      </c>
    </row>
    <row r="160" spans="1:26" ht="85.5" x14ac:dyDescent="0.25">
      <c r="A160" s="147" t="s">
        <v>69</v>
      </c>
      <c r="B160" s="425"/>
      <c r="C160" s="157" t="s">
        <v>1004</v>
      </c>
      <c r="D160" s="157" t="s">
        <v>1005</v>
      </c>
      <c r="E160" s="157" t="s">
        <v>1006</v>
      </c>
      <c r="F160" s="127">
        <v>4</v>
      </c>
      <c r="G160" s="153">
        <v>1</v>
      </c>
      <c r="H160" s="314">
        <v>1</v>
      </c>
      <c r="I160" s="124">
        <f t="shared" si="71"/>
        <v>1</v>
      </c>
      <c r="J160" s="30" t="s">
        <v>1007</v>
      </c>
      <c r="K160" s="123">
        <f t="shared" si="72"/>
        <v>0.25</v>
      </c>
      <c r="L160" s="321"/>
      <c r="M160" s="154"/>
      <c r="N160" s="124">
        <f t="shared" si="73"/>
        <v>0</v>
      </c>
      <c r="O160" s="30"/>
      <c r="P160" s="123">
        <v>0.5</v>
      </c>
      <c r="Q160" s="154"/>
      <c r="R160" s="321"/>
      <c r="S160" s="124">
        <v>1</v>
      </c>
      <c r="T160" s="30"/>
      <c r="U160" s="123">
        <v>1</v>
      </c>
      <c r="V160" s="127"/>
      <c r="W160" s="32"/>
      <c r="X160" s="32" t="s">
        <v>371</v>
      </c>
      <c r="Y160" s="30"/>
      <c r="Z160" s="123">
        <v>1.0041695621959694</v>
      </c>
    </row>
    <row r="161" spans="1:26" ht="71.25" x14ac:dyDescent="0.25">
      <c r="A161" s="147" t="s">
        <v>69</v>
      </c>
      <c r="B161" s="425" t="s">
        <v>1008</v>
      </c>
      <c r="C161" s="157" t="s">
        <v>1009</v>
      </c>
      <c r="D161" s="157" t="s">
        <v>1010</v>
      </c>
      <c r="E161" s="157" t="s">
        <v>1011</v>
      </c>
      <c r="F161" s="127">
        <v>40</v>
      </c>
      <c r="G161" s="153">
        <v>40</v>
      </c>
      <c r="H161" s="314">
        <v>40</v>
      </c>
      <c r="I161" s="124">
        <f t="shared" si="71"/>
        <v>1</v>
      </c>
      <c r="J161" s="148" t="s">
        <v>1012</v>
      </c>
      <c r="K161" s="123">
        <f t="shared" si="72"/>
        <v>1</v>
      </c>
      <c r="L161" s="321"/>
      <c r="M161" s="154"/>
      <c r="N161" s="124">
        <f t="shared" si="73"/>
        <v>0</v>
      </c>
      <c r="O161" s="319"/>
      <c r="P161" s="123">
        <v>1</v>
      </c>
      <c r="Q161" s="154"/>
      <c r="R161" s="321"/>
      <c r="S161" s="124">
        <v>1</v>
      </c>
      <c r="T161" s="114"/>
      <c r="U161" s="123">
        <v>1</v>
      </c>
      <c r="V161" s="127"/>
      <c r="W161" s="32"/>
      <c r="X161" s="32" t="s">
        <v>371</v>
      </c>
      <c r="Y161" s="114"/>
      <c r="Z161" s="123">
        <v>1.0041695621959701</v>
      </c>
    </row>
    <row r="162" spans="1:26" ht="86.25" customHeight="1" x14ac:dyDescent="0.25">
      <c r="A162" s="147" t="s">
        <v>69</v>
      </c>
      <c r="B162" s="425"/>
      <c r="C162" s="157" t="s">
        <v>1013</v>
      </c>
      <c r="D162" s="157" t="s">
        <v>1014</v>
      </c>
      <c r="E162" s="157" t="s">
        <v>1015</v>
      </c>
      <c r="F162" s="127">
        <v>6</v>
      </c>
      <c r="G162" s="153">
        <v>1</v>
      </c>
      <c r="H162" s="314">
        <v>2</v>
      </c>
      <c r="I162" s="124">
        <f t="shared" si="71"/>
        <v>0.5</v>
      </c>
      <c r="J162" s="148" t="s">
        <v>1016</v>
      </c>
      <c r="K162" s="123">
        <f t="shared" si="72"/>
        <v>0.16666666666666666</v>
      </c>
      <c r="L162" s="321"/>
      <c r="M162" s="154"/>
      <c r="N162" s="124">
        <f t="shared" si="73"/>
        <v>0</v>
      </c>
      <c r="O162" s="434"/>
      <c r="P162" s="123">
        <v>0.5</v>
      </c>
      <c r="Q162" s="154"/>
      <c r="R162" s="321"/>
      <c r="S162" s="124">
        <v>1</v>
      </c>
      <c r="T162" s="435"/>
      <c r="U162" s="123">
        <v>1</v>
      </c>
      <c r="V162" s="127"/>
      <c r="W162" s="32"/>
      <c r="X162" s="32" t="s">
        <v>371</v>
      </c>
      <c r="Y162" s="435"/>
      <c r="Z162" s="123">
        <v>1.0041695621959701</v>
      </c>
    </row>
    <row r="163" spans="1:26" ht="99.75" customHeight="1" x14ac:dyDescent="0.25">
      <c r="A163" s="147" t="s">
        <v>70</v>
      </c>
      <c r="B163" s="102" t="s">
        <v>1017</v>
      </c>
      <c r="C163" s="157" t="s">
        <v>1018</v>
      </c>
      <c r="D163" s="157" t="s">
        <v>1019</v>
      </c>
      <c r="E163" s="157" t="s">
        <v>1020</v>
      </c>
      <c r="F163" s="127">
        <v>1</v>
      </c>
      <c r="G163" s="153">
        <v>1</v>
      </c>
      <c r="H163" s="154">
        <v>1</v>
      </c>
      <c r="I163" s="124">
        <f t="shared" si="71"/>
        <v>1</v>
      </c>
      <c r="J163" s="148" t="s">
        <v>1021</v>
      </c>
      <c r="K163" s="436">
        <f t="shared" si="72"/>
        <v>1</v>
      </c>
      <c r="L163" s="437"/>
      <c r="M163" s="158"/>
      <c r="N163" s="124">
        <f t="shared" si="73"/>
        <v>0</v>
      </c>
      <c r="O163" s="438"/>
      <c r="P163" s="436">
        <v>1</v>
      </c>
      <c r="Q163" s="321"/>
      <c r="R163" s="321"/>
      <c r="S163" s="124">
        <v>0</v>
      </c>
      <c r="T163" s="114"/>
      <c r="U163" s="123">
        <v>1</v>
      </c>
      <c r="V163" s="127"/>
      <c r="W163" s="32"/>
      <c r="X163" s="32" t="s">
        <v>370</v>
      </c>
      <c r="Y163" s="114"/>
      <c r="Z163" s="123">
        <v>1.0041695621959701</v>
      </c>
    </row>
    <row r="164" spans="1:26" ht="142.5" customHeight="1" x14ac:dyDescent="0.25">
      <c r="A164" s="130" t="s">
        <v>70</v>
      </c>
      <c r="B164" s="439" t="s">
        <v>1022</v>
      </c>
      <c r="C164" s="157" t="s">
        <v>1023</v>
      </c>
      <c r="D164" s="157" t="s">
        <v>1024</v>
      </c>
      <c r="E164" s="148" t="s">
        <v>1025</v>
      </c>
      <c r="F164" s="127">
        <v>6</v>
      </c>
      <c r="G164" s="153">
        <v>0</v>
      </c>
      <c r="H164" s="154">
        <v>3</v>
      </c>
      <c r="I164" s="124">
        <f t="shared" si="71"/>
        <v>0</v>
      </c>
      <c r="J164" s="102" t="s">
        <v>1026</v>
      </c>
      <c r="K164" s="436">
        <f t="shared" si="72"/>
        <v>0</v>
      </c>
      <c r="L164" s="321"/>
      <c r="M164" s="154"/>
      <c r="N164" s="124">
        <f t="shared" si="73"/>
        <v>0</v>
      </c>
      <c r="O164" s="319"/>
      <c r="P164" s="436">
        <v>1</v>
      </c>
      <c r="Q164" s="428"/>
      <c r="R164" s="428"/>
      <c r="S164" s="161">
        <v>1</v>
      </c>
      <c r="T164" s="430"/>
      <c r="U164" s="427">
        <v>1</v>
      </c>
      <c r="V164" s="150"/>
      <c r="W164" s="432"/>
      <c r="X164" s="32" t="s">
        <v>371</v>
      </c>
      <c r="Y164" s="430"/>
      <c r="Z164" s="123">
        <v>1.0041695621959701</v>
      </c>
    </row>
    <row r="165" spans="1:26" ht="157.5" x14ac:dyDescent="0.25">
      <c r="A165" s="130" t="s">
        <v>70</v>
      </c>
      <c r="B165" s="440" t="s">
        <v>1027</v>
      </c>
      <c r="C165" s="157" t="s">
        <v>1028</v>
      </c>
      <c r="D165" s="148" t="s">
        <v>1029</v>
      </c>
      <c r="E165" s="157" t="s">
        <v>1030</v>
      </c>
      <c r="F165" s="127">
        <v>4</v>
      </c>
      <c r="G165" s="153">
        <v>1</v>
      </c>
      <c r="H165" s="314">
        <v>1</v>
      </c>
      <c r="I165" s="124">
        <f t="shared" si="71"/>
        <v>1</v>
      </c>
      <c r="J165" s="148" t="s">
        <v>1031</v>
      </c>
      <c r="K165" s="123">
        <f t="shared" si="72"/>
        <v>0.25</v>
      </c>
      <c r="L165" s="321"/>
      <c r="M165" s="154"/>
      <c r="N165" s="124">
        <f t="shared" si="73"/>
        <v>0</v>
      </c>
      <c r="O165" s="32"/>
      <c r="P165" s="123">
        <v>0.5</v>
      </c>
      <c r="Q165" s="154"/>
      <c r="R165" s="321"/>
      <c r="S165" s="124">
        <v>1</v>
      </c>
      <c r="T165" s="114"/>
      <c r="U165" s="123">
        <v>0.75</v>
      </c>
      <c r="V165" s="127"/>
      <c r="W165" s="32"/>
      <c r="X165" s="32" t="s">
        <v>371</v>
      </c>
      <c r="Y165" s="114"/>
      <c r="Z165" s="123">
        <f t="shared" si="74"/>
        <v>0.25</v>
      </c>
    </row>
    <row r="166" spans="1:26" ht="114" x14ac:dyDescent="0.25">
      <c r="A166" s="147" t="s">
        <v>70</v>
      </c>
      <c r="B166" s="148" t="s">
        <v>1032</v>
      </c>
      <c r="C166" s="157" t="s">
        <v>1033</v>
      </c>
      <c r="D166" s="157" t="s">
        <v>1034</v>
      </c>
      <c r="E166" s="157" t="s">
        <v>1035</v>
      </c>
      <c r="F166" s="127">
        <v>4</v>
      </c>
      <c r="G166" s="153">
        <v>1</v>
      </c>
      <c r="H166" s="314">
        <v>1</v>
      </c>
      <c r="I166" s="124">
        <f t="shared" si="71"/>
        <v>1</v>
      </c>
      <c r="J166" s="148" t="s">
        <v>1036</v>
      </c>
      <c r="K166" s="123">
        <f t="shared" si="72"/>
        <v>0.25</v>
      </c>
      <c r="L166" s="321"/>
      <c r="M166" s="154"/>
      <c r="N166" s="124">
        <f t="shared" si="73"/>
        <v>0</v>
      </c>
      <c r="O166" s="32"/>
      <c r="P166" s="123">
        <v>0.5</v>
      </c>
      <c r="Q166" s="154"/>
      <c r="R166" s="321"/>
      <c r="S166" s="124">
        <v>1</v>
      </c>
      <c r="T166" s="32"/>
      <c r="U166" s="123">
        <v>0.75</v>
      </c>
      <c r="V166" s="127"/>
      <c r="W166" s="32"/>
      <c r="X166" s="32" t="s">
        <v>371</v>
      </c>
      <c r="Y166" s="32"/>
      <c r="Z166" s="123">
        <f t="shared" si="74"/>
        <v>0.25</v>
      </c>
    </row>
    <row r="167" spans="1:26" ht="99.75" x14ac:dyDescent="0.25">
      <c r="A167" s="130" t="s">
        <v>70</v>
      </c>
      <c r="B167" s="168" t="s">
        <v>1037</v>
      </c>
      <c r="C167" s="157" t="s">
        <v>1038</v>
      </c>
      <c r="D167" s="157" t="s">
        <v>1039</v>
      </c>
      <c r="E167" s="157" t="s">
        <v>1040</v>
      </c>
      <c r="F167" s="148">
        <v>4</v>
      </c>
      <c r="G167" s="153">
        <v>1</v>
      </c>
      <c r="H167" s="153">
        <v>1</v>
      </c>
      <c r="I167" s="124">
        <f t="shared" si="71"/>
        <v>1</v>
      </c>
      <c r="J167" s="31" t="s">
        <v>1041</v>
      </c>
      <c r="K167" s="123">
        <f t="shared" si="72"/>
        <v>0.25</v>
      </c>
      <c r="L167" s="148"/>
      <c r="M167" s="148"/>
      <c r="N167" s="124">
        <f t="shared" si="73"/>
        <v>0</v>
      </c>
      <c r="O167" s="148"/>
      <c r="P167" s="123">
        <v>0.5</v>
      </c>
      <c r="Q167" s="127"/>
      <c r="R167" s="125"/>
      <c r="S167" s="124">
        <v>1</v>
      </c>
      <c r="T167" s="148"/>
      <c r="U167" s="123">
        <v>0.75</v>
      </c>
      <c r="V167" s="127"/>
      <c r="W167" s="125"/>
      <c r="X167" s="124">
        <v>1</v>
      </c>
      <c r="Y167" s="148"/>
      <c r="Z167" s="123">
        <f t="shared" si="74"/>
        <v>0.25</v>
      </c>
    </row>
    <row r="168" spans="1:26" ht="57" x14ac:dyDescent="0.25">
      <c r="A168" s="147" t="s">
        <v>70</v>
      </c>
      <c r="B168" s="168"/>
      <c r="C168" s="157" t="s">
        <v>1042</v>
      </c>
      <c r="D168" s="157" t="s">
        <v>1043</v>
      </c>
      <c r="E168" s="157" t="s">
        <v>1044</v>
      </c>
      <c r="F168" s="148">
        <v>4</v>
      </c>
      <c r="G168" s="153">
        <v>1</v>
      </c>
      <c r="H168" s="153">
        <v>1</v>
      </c>
      <c r="I168" s="124">
        <f t="shared" si="71"/>
        <v>1</v>
      </c>
      <c r="J168" s="441" t="s">
        <v>1041</v>
      </c>
      <c r="K168" s="123">
        <f t="shared" si="72"/>
        <v>0.25</v>
      </c>
      <c r="L168" s="143"/>
      <c r="M168" s="143"/>
      <c r="N168" s="124">
        <f t="shared" si="73"/>
        <v>0</v>
      </c>
      <c r="O168" s="441"/>
      <c r="P168" s="427">
        <v>0.5</v>
      </c>
      <c r="Q168" s="150"/>
      <c r="R168" s="156"/>
      <c r="S168" s="161">
        <v>1</v>
      </c>
      <c r="T168" s="441"/>
      <c r="U168" s="427">
        <v>0.75</v>
      </c>
      <c r="V168" s="150"/>
      <c r="W168" s="156"/>
      <c r="X168" s="124">
        <v>1</v>
      </c>
      <c r="Y168" s="441"/>
      <c r="Z168" s="427">
        <f t="shared" si="74"/>
        <v>0.25</v>
      </c>
    </row>
    <row r="169" spans="1:26" ht="171" customHeight="1" x14ac:dyDescent="0.25">
      <c r="A169" s="147" t="s">
        <v>70</v>
      </c>
      <c r="B169" s="439" t="s">
        <v>1045</v>
      </c>
      <c r="C169" s="157" t="s">
        <v>1046</v>
      </c>
      <c r="D169" s="157" t="s">
        <v>1047</v>
      </c>
      <c r="E169" s="157" t="s">
        <v>1048</v>
      </c>
      <c r="F169" s="148">
        <v>4</v>
      </c>
      <c r="G169" s="153">
        <v>1</v>
      </c>
      <c r="H169" s="442">
        <v>1</v>
      </c>
      <c r="I169" s="124">
        <f t="shared" si="71"/>
        <v>1</v>
      </c>
      <c r="J169" s="101" t="s">
        <v>1049</v>
      </c>
      <c r="K169" s="123">
        <f t="shared" si="72"/>
        <v>0.25</v>
      </c>
      <c r="L169" s="148"/>
      <c r="M169" s="153"/>
      <c r="N169" s="124">
        <f t="shared" si="73"/>
        <v>0</v>
      </c>
      <c r="O169" s="101"/>
      <c r="P169" s="123">
        <v>0.5</v>
      </c>
      <c r="Q169" s="127"/>
      <c r="R169" s="153"/>
      <c r="S169" s="124">
        <v>1</v>
      </c>
      <c r="T169" s="101"/>
      <c r="U169" s="123">
        <v>1</v>
      </c>
      <c r="V169" s="127"/>
      <c r="W169" s="125"/>
      <c r="X169" s="124">
        <v>1</v>
      </c>
      <c r="Y169" s="101"/>
      <c r="Z169" s="427">
        <f t="shared" si="74"/>
        <v>0.25</v>
      </c>
    </row>
    <row r="170" spans="1:26" ht="57" x14ac:dyDescent="0.25">
      <c r="A170" s="130" t="s">
        <v>70</v>
      </c>
      <c r="B170" s="168" t="s">
        <v>1050</v>
      </c>
      <c r="C170" s="255" t="s">
        <v>1051</v>
      </c>
      <c r="D170" s="148" t="s">
        <v>1052</v>
      </c>
      <c r="E170" s="148" t="s">
        <v>1053</v>
      </c>
      <c r="F170" s="148">
        <v>16</v>
      </c>
      <c r="G170" s="153">
        <v>8</v>
      </c>
      <c r="H170" s="442">
        <v>18</v>
      </c>
      <c r="I170" s="124">
        <f t="shared" si="71"/>
        <v>0.44444444444444442</v>
      </c>
      <c r="J170" s="101" t="s">
        <v>1054</v>
      </c>
      <c r="K170" s="123">
        <f t="shared" si="72"/>
        <v>0.5</v>
      </c>
      <c r="L170" s="148"/>
      <c r="M170" s="153"/>
      <c r="N170" s="124">
        <f t="shared" si="73"/>
        <v>0</v>
      </c>
      <c r="O170" s="148"/>
      <c r="P170" s="123">
        <v>1</v>
      </c>
      <c r="Q170" s="127"/>
      <c r="R170" s="153"/>
      <c r="S170" s="124">
        <v>1</v>
      </c>
      <c r="T170" s="148"/>
      <c r="U170" s="123">
        <v>1</v>
      </c>
      <c r="V170" s="127"/>
      <c r="W170" s="125"/>
      <c r="X170" s="124">
        <v>0</v>
      </c>
      <c r="Y170" s="148"/>
      <c r="Z170" s="427">
        <f t="shared" si="74"/>
        <v>0.5</v>
      </c>
    </row>
    <row r="171" spans="1:26" ht="142.5" customHeight="1" x14ac:dyDescent="0.25">
      <c r="A171" s="130" t="s">
        <v>70</v>
      </c>
      <c r="B171" s="168"/>
      <c r="C171" s="255"/>
      <c r="D171" s="148" t="s">
        <v>1055</v>
      </c>
      <c r="E171" s="157" t="s">
        <v>1056</v>
      </c>
      <c r="F171" s="148">
        <v>16</v>
      </c>
      <c r="G171" s="153">
        <v>0</v>
      </c>
      <c r="H171" s="442">
        <v>18</v>
      </c>
      <c r="I171" s="124">
        <f t="shared" si="71"/>
        <v>0</v>
      </c>
      <c r="J171" s="101" t="s">
        <v>1057</v>
      </c>
      <c r="K171" s="123">
        <f t="shared" si="72"/>
        <v>0</v>
      </c>
      <c r="L171" s="148"/>
      <c r="M171" s="148"/>
      <c r="N171" s="124">
        <v>1</v>
      </c>
      <c r="O171" s="101"/>
      <c r="P171" s="123">
        <v>1</v>
      </c>
      <c r="Q171" s="127"/>
      <c r="R171" s="125"/>
      <c r="S171" s="124">
        <v>0.5</v>
      </c>
      <c r="T171" s="33"/>
      <c r="U171" s="123">
        <v>0.5</v>
      </c>
      <c r="V171" s="127"/>
      <c r="W171" s="125"/>
      <c r="X171" s="124">
        <v>1</v>
      </c>
      <c r="Y171" s="33"/>
      <c r="Z171" s="123">
        <f t="shared" si="74"/>
        <v>0</v>
      </c>
    </row>
    <row r="172" spans="1:26" ht="71.25" x14ac:dyDescent="0.25">
      <c r="A172" s="128" t="s">
        <v>71</v>
      </c>
      <c r="B172" s="148" t="s">
        <v>880</v>
      </c>
      <c r="C172" s="148" t="s">
        <v>881</v>
      </c>
      <c r="D172" s="95" t="s">
        <v>882</v>
      </c>
      <c r="E172" s="148" t="s">
        <v>883</v>
      </c>
      <c r="F172" s="143">
        <v>2</v>
      </c>
      <c r="G172" s="143">
        <v>2</v>
      </c>
      <c r="H172" s="443">
        <v>2</v>
      </c>
      <c r="I172" s="146">
        <f t="shared" ref="I172:I181" si="75">IFERROR((G172/H172),0)</f>
        <v>1</v>
      </c>
      <c r="J172" s="143" t="s">
        <v>884</v>
      </c>
      <c r="K172" s="152">
        <f t="shared" ref="K172:K182" si="76">IFERROR(IF(F172="Según demanda",G172/H172,G172/F172),0)</f>
        <v>1</v>
      </c>
      <c r="L172" s="143"/>
      <c r="M172" s="443"/>
      <c r="N172" s="146">
        <f t="shared" ref="N172:N182" si="77">IFERROR((L172/M172),0)</f>
        <v>0</v>
      </c>
      <c r="O172" s="143"/>
      <c r="P172" s="152">
        <f t="shared" ref="P172:P182" si="78">IFERROR(IF(K172="Según demanda",L172/M172,L172/K172),0)</f>
        <v>0</v>
      </c>
      <c r="Q172" s="96"/>
      <c r="R172" s="143"/>
      <c r="S172" s="146">
        <f t="shared" ref="S172:S189" si="79">IFERROR((Q172/R172),0)</f>
        <v>0</v>
      </c>
      <c r="T172" s="143"/>
      <c r="U172" s="152">
        <f t="shared" ref="U172:U181" si="80">IFERROR(IF(F172="Según demanda",(Q172+L172+G172)/(H172+M172+R172),(Q172+L172+G172)/F172),0)</f>
        <v>1</v>
      </c>
      <c r="V172" s="96"/>
      <c r="W172" s="143"/>
      <c r="X172" s="146">
        <f t="shared" ref="X172:X182" si="81">IFERROR((V172/W172),0)</f>
        <v>0</v>
      </c>
      <c r="Y172" s="143"/>
      <c r="Z172" s="152">
        <f t="shared" ref="Z172:Z182" si="82">IFERROR(IF(F172="Según demanda",(V172+Q172+L172+G172)/(H172+M172+R172+W172),(V172+Q172+L172+G172)/F172),0)</f>
        <v>1</v>
      </c>
    </row>
    <row r="173" spans="1:26" ht="71.25" x14ac:dyDescent="0.25">
      <c r="A173" s="130" t="s">
        <v>71</v>
      </c>
      <c r="B173" s="148" t="s">
        <v>880</v>
      </c>
      <c r="C173" s="148" t="s">
        <v>885</v>
      </c>
      <c r="D173" s="99" t="s">
        <v>886</v>
      </c>
      <c r="E173" s="148" t="s">
        <v>887</v>
      </c>
      <c r="F173" s="148">
        <v>2</v>
      </c>
      <c r="G173" s="148">
        <v>2</v>
      </c>
      <c r="H173" s="148">
        <v>2</v>
      </c>
      <c r="I173" s="118">
        <f t="shared" si="75"/>
        <v>1</v>
      </c>
      <c r="J173" s="148"/>
      <c r="K173" s="119">
        <f t="shared" si="76"/>
        <v>1</v>
      </c>
      <c r="L173" s="148"/>
      <c r="M173" s="148"/>
      <c r="N173" s="118">
        <f t="shared" si="77"/>
        <v>0</v>
      </c>
      <c r="O173" s="148"/>
      <c r="P173" s="119">
        <f t="shared" si="78"/>
        <v>0</v>
      </c>
      <c r="Q173" s="120"/>
      <c r="R173" s="148"/>
      <c r="S173" s="118">
        <f t="shared" si="79"/>
        <v>0</v>
      </c>
      <c r="T173" s="143"/>
      <c r="U173" s="119">
        <f t="shared" si="80"/>
        <v>1</v>
      </c>
      <c r="V173" s="121"/>
      <c r="W173" s="148"/>
      <c r="X173" s="118">
        <f t="shared" si="81"/>
        <v>0</v>
      </c>
      <c r="Y173" s="117"/>
      <c r="Z173" s="119">
        <f>IFERROR(IF(F173="Según demanda",(V173+Q173+L173+G173)/(H173+M173+R173+W173),(V173+Q173+L173+G173)/F173),0)</f>
        <v>1</v>
      </c>
    </row>
    <row r="174" spans="1:26" ht="57" x14ac:dyDescent="0.25">
      <c r="A174" s="130" t="s">
        <v>71</v>
      </c>
      <c r="B174" s="168" t="s">
        <v>888</v>
      </c>
      <c r="C174" s="148" t="s">
        <v>889</v>
      </c>
      <c r="D174" s="148" t="s">
        <v>890</v>
      </c>
      <c r="E174" s="148" t="s">
        <v>887</v>
      </c>
      <c r="F174" s="148">
        <v>1</v>
      </c>
      <c r="G174" s="148">
        <v>1</v>
      </c>
      <c r="H174" s="148">
        <v>1</v>
      </c>
      <c r="I174" s="118">
        <f t="shared" si="75"/>
        <v>1</v>
      </c>
      <c r="J174" s="143" t="s">
        <v>891</v>
      </c>
      <c r="K174" s="119">
        <f t="shared" si="76"/>
        <v>1</v>
      </c>
      <c r="L174" s="148"/>
      <c r="M174" s="148"/>
      <c r="N174" s="118">
        <f t="shared" si="77"/>
        <v>0</v>
      </c>
      <c r="O174" s="143"/>
      <c r="P174" s="119">
        <f t="shared" si="78"/>
        <v>0</v>
      </c>
      <c r="Q174" s="148"/>
      <c r="R174" s="148"/>
      <c r="S174" s="118">
        <f t="shared" si="79"/>
        <v>0</v>
      </c>
      <c r="T174" s="143"/>
      <c r="U174" s="119">
        <f t="shared" si="80"/>
        <v>1</v>
      </c>
      <c r="V174" s="121"/>
      <c r="W174" s="148"/>
      <c r="X174" s="118">
        <f t="shared" si="81"/>
        <v>0</v>
      </c>
      <c r="Y174" s="117"/>
      <c r="Z174" s="119">
        <f t="shared" si="82"/>
        <v>1</v>
      </c>
    </row>
    <row r="175" spans="1:26" ht="85.5" x14ac:dyDescent="0.25">
      <c r="A175" s="130" t="s">
        <v>71</v>
      </c>
      <c r="B175" s="168"/>
      <c r="C175" s="148" t="s">
        <v>892</v>
      </c>
      <c r="D175" s="148" t="s">
        <v>890</v>
      </c>
      <c r="E175" s="148" t="s">
        <v>887</v>
      </c>
      <c r="F175" s="148">
        <v>1</v>
      </c>
      <c r="G175" s="148">
        <v>0</v>
      </c>
      <c r="H175" s="148">
        <v>0</v>
      </c>
      <c r="I175" s="118">
        <f t="shared" si="75"/>
        <v>0</v>
      </c>
      <c r="J175" s="143" t="s">
        <v>893</v>
      </c>
      <c r="K175" s="119">
        <f t="shared" si="76"/>
        <v>0</v>
      </c>
      <c r="L175" s="148"/>
      <c r="M175" s="148"/>
      <c r="N175" s="118">
        <f t="shared" si="77"/>
        <v>0</v>
      </c>
      <c r="O175" s="143"/>
      <c r="P175" s="119">
        <f t="shared" si="78"/>
        <v>0</v>
      </c>
      <c r="Q175" s="148"/>
      <c r="R175" s="148"/>
      <c r="S175" s="118">
        <f t="shared" si="79"/>
        <v>0</v>
      </c>
      <c r="T175" s="97"/>
      <c r="U175" s="119">
        <f t="shared" si="80"/>
        <v>0</v>
      </c>
      <c r="V175" s="121"/>
      <c r="W175" s="148"/>
      <c r="X175" s="118">
        <f t="shared" si="81"/>
        <v>0</v>
      </c>
      <c r="Y175" s="117"/>
      <c r="Z175" s="119">
        <f t="shared" si="82"/>
        <v>0</v>
      </c>
    </row>
    <row r="176" spans="1:26" ht="114" x14ac:dyDescent="0.25">
      <c r="A176" s="130" t="s">
        <v>71</v>
      </c>
      <c r="B176" s="168"/>
      <c r="C176" s="148" t="s">
        <v>894</v>
      </c>
      <c r="D176" s="148" t="s">
        <v>895</v>
      </c>
      <c r="E176" s="148" t="s">
        <v>887</v>
      </c>
      <c r="F176" s="148">
        <v>1</v>
      </c>
      <c r="G176" s="148">
        <v>1</v>
      </c>
      <c r="H176" s="148">
        <v>1</v>
      </c>
      <c r="I176" s="118">
        <f t="shared" si="75"/>
        <v>1</v>
      </c>
      <c r="J176" s="143" t="s">
        <v>896</v>
      </c>
      <c r="K176" s="119">
        <f t="shared" si="76"/>
        <v>1</v>
      </c>
      <c r="L176" s="148"/>
      <c r="M176" s="148"/>
      <c r="N176" s="118">
        <f t="shared" si="77"/>
        <v>0</v>
      </c>
      <c r="O176" s="143"/>
      <c r="P176" s="119">
        <f t="shared" si="78"/>
        <v>0</v>
      </c>
      <c r="Q176" s="148"/>
      <c r="R176" s="148"/>
      <c r="S176" s="118">
        <f t="shared" si="79"/>
        <v>0</v>
      </c>
      <c r="T176" s="98"/>
      <c r="U176" s="119">
        <f t="shared" si="80"/>
        <v>1</v>
      </c>
      <c r="V176" s="121"/>
      <c r="W176" s="148"/>
      <c r="X176" s="118">
        <f t="shared" si="81"/>
        <v>0</v>
      </c>
      <c r="Y176" s="117"/>
      <c r="Z176" s="119">
        <f t="shared" si="82"/>
        <v>1</v>
      </c>
    </row>
    <row r="177" spans="1:26" ht="57" x14ac:dyDescent="0.25">
      <c r="A177" s="130" t="s">
        <v>71</v>
      </c>
      <c r="B177" s="169" t="s">
        <v>897</v>
      </c>
      <c r="C177" s="163" t="s">
        <v>898</v>
      </c>
      <c r="D177" s="99" t="s">
        <v>899</v>
      </c>
      <c r="E177" s="148" t="s">
        <v>900</v>
      </c>
      <c r="F177" s="148">
        <v>3</v>
      </c>
      <c r="G177" s="148">
        <v>3</v>
      </c>
      <c r="H177" s="148">
        <v>3</v>
      </c>
      <c r="I177" s="118">
        <f t="shared" si="75"/>
        <v>1</v>
      </c>
      <c r="J177" s="143" t="s">
        <v>901</v>
      </c>
      <c r="K177" s="119">
        <f t="shared" si="76"/>
        <v>1</v>
      </c>
      <c r="L177" s="148"/>
      <c r="M177" s="148"/>
      <c r="N177" s="118">
        <f t="shared" si="77"/>
        <v>0</v>
      </c>
      <c r="O177" s="143"/>
      <c r="P177" s="119">
        <f t="shared" si="78"/>
        <v>0</v>
      </c>
      <c r="Q177" s="148"/>
      <c r="R177" s="148"/>
      <c r="S177" s="118">
        <f t="shared" si="79"/>
        <v>0</v>
      </c>
      <c r="T177" s="98"/>
      <c r="U177" s="119">
        <f t="shared" si="80"/>
        <v>1</v>
      </c>
      <c r="V177" s="121"/>
      <c r="W177" s="148"/>
      <c r="X177" s="118">
        <f t="shared" si="81"/>
        <v>0</v>
      </c>
      <c r="Y177" s="117"/>
      <c r="Z177" s="119">
        <f t="shared" si="82"/>
        <v>1</v>
      </c>
    </row>
    <row r="178" spans="1:26" ht="42.75" x14ac:dyDescent="0.25">
      <c r="A178" s="130" t="s">
        <v>71</v>
      </c>
      <c r="B178" s="170"/>
      <c r="C178" s="163" t="s">
        <v>902</v>
      </c>
      <c r="D178" s="99" t="s">
        <v>903</v>
      </c>
      <c r="E178" s="148" t="s">
        <v>887</v>
      </c>
      <c r="F178" s="148">
        <v>0</v>
      </c>
      <c r="G178" s="148">
        <v>0</v>
      </c>
      <c r="H178" s="148">
        <v>0</v>
      </c>
      <c r="I178" s="118">
        <f t="shared" si="75"/>
        <v>0</v>
      </c>
      <c r="J178" s="143" t="s">
        <v>904</v>
      </c>
      <c r="K178" s="119">
        <f t="shared" si="76"/>
        <v>0</v>
      </c>
      <c r="L178" s="148"/>
      <c r="M178" s="148"/>
      <c r="N178" s="118">
        <f t="shared" si="77"/>
        <v>0</v>
      </c>
      <c r="O178" s="143"/>
      <c r="P178" s="119">
        <f t="shared" si="78"/>
        <v>0</v>
      </c>
      <c r="Q178" s="120"/>
      <c r="R178" s="148"/>
      <c r="S178" s="118">
        <f t="shared" si="79"/>
        <v>0</v>
      </c>
      <c r="T178" s="117"/>
      <c r="U178" s="119">
        <f t="shared" si="80"/>
        <v>0</v>
      </c>
      <c r="V178" s="120"/>
      <c r="W178" s="148"/>
      <c r="X178" s="118">
        <f t="shared" si="81"/>
        <v>0</v>
      </c>
      <c r="Y178" s="117"/>
      <c r="Z178" s="119">
        <f t="shared" si="82"/>
        <v>0</v>
      </c>
    </row>
    <row r="179" spans="1:26" ht="114.75" x14ac:dyDescent="0.25">
      <c r="A179" s="130" t="s">
        <v>71</v>
      </c>
      <c r="B179" s="164" t="s">
        <v>905</v>
      </c>
      <c r="C179" s="163" t="s">
        <v>906</v>
      </c>
      <c r="D179" s="99" t="s">
        <v>907</v>
      </c>
      <c r="E179" s="148" t="s">
        <v>908</v>
      </c>
      <c r="F179" s="148">
        <v>3</v>
      </c>
      <c r="G179" s="148">
        <v>3</v>
      </c>
      <c r="H179" s="148">
        <v>3</v>
      </c>
      <c r="I179" s="118">
        <f t="shared" si="75"/>
        <v>1</v>
      </c>
      <c r="J179" s="148" t="s">
        <v>909</v>
      </c>
      <c r="K179" s="119">
        <f t="shared" si="76"/>
        <v>1</v>
      </c>
      <c r="L179" s="148"/>
      <c r="M179" s="148"/>
      <c r="N179" s="118">
        <f t="shared" si="77"/>
        <v>0</v>
      </c>
      <c r="O179" s="148"/>
      <c r="P179" s="119">
        <f t="shared" si="78"/>
        <v>0</v>
      </c>
      <c r="Q179" s="120"/>
      <c r="R179" s="148"/>
      <c r="S179" s="118">
        <f t="shared" si="79"/>
        <v>0</v>
      </c>
      <c r="T179" s="148"/>
      <c r="U179" s="119">
        <f t="shared" si="80"/>
        <v>1</v>
      </c>
      <c r="V179" s="120"/>
      <c r="W179" s="148"/>
      <c r="X179" s="118">
        <f t="shared" si="81"/>
        <v>0</v>
      </c>
      <c r="Y179" s="117"/>
      <c r="Z179" s="119">
        <f t="shared" si="82"/>
        <v>1</v>
      </c>
    </row>
    <row r="180" spans="1:26" ht="99.75" x14ac:dyDescent="0.25">
      <c r="A180" s="130" t="s">
        <v>71</v>
      </c>
      <c r="B180" s="99" t="s">
        <v>910</v>
      </c>
      <c r="C180" s="163" t="s">
        <v>911</v>
      </c>
      <c r="D180" s="99" t="s">
        <v>912</v>
      </c>
      <c r="E180" s="148" t="s">
        <v>883</v>
      </c>
      <c r="F180" s="148">
        <v>2</v>
      </c>
      <c r="G180" s="148">
        <v>2</v>
      </c>
      <c r="H180" s="148">
        <v>2</v>
      </c>
      <c r="I180" s="118">
        <v>1</v>
      </c>
      <c r="J180" s="148"/>
      <c r="K180" s="119">
        <f t="shared" si="76"/>
        <v>1</v>
      </c>
      <c r="L180" s="148"/>
      <c r="M180" s="148"/>
      <c r="N180" s="118">
        <v>1</v>
      </c>
      <c r="O180" s="148"/>
      <c r="P180" s="119">
        <f t="shared" si="78"/>
        <v>0</v>
      </c>
      <c r="Q180" s="120"/>
      <c r="R180" s="148"/>
      <c r="S180" s="118">
        <f t="shared" si="79"/>
        <v>0</v>
      </c>
      <c r="T180" s="117"/>
      <c r="U180" s="119">
        <f t="shared" si="80"/>
        <v>1</v>
      </c>
      <c r="V180" s="120"/>
      <c r="W180" s="148"/>
      <c r="X180" s="118">
        <f t="shared" si="81"/>
        <v>0</v>
      </c>
      <c r="Y180" s="117"/>
      <c r="Z180" s="119">
        <f t="shared" si="82"/>
        <v>1</v>
      </c>
    </row>
    <row r="181" spans="1:26" ht="142.5" x14ac:dyDescent="0.25">
      <c r="A181" s="130" t="s">
        <v>71</v>
      </c>
      <c r="B181" s="99" t="s">
        <v>913</v>
      </c>
      <c r="C181" s="163" t="s">
        <v>914</v>
      </c>
      <c r="D181" s="99" t="s">
        <v>915</v>
      </c>
      <c r="E181" s="148" t="s">
        <v>916</v>
      </c>
      <c r="F181" s="148">
        <v>3</v>
      </c>
      <c r="G181" s="148">
        <v>3</v>
      </c>
      <c r="H181" s="148">
        <v>3</v>
      </c>
      <c r="I181" s="118">
        <f t="shared" si="75"/>
        <v>1</v>
      </c>
      <c r="J181" s="99" t="s">
        <v>917</v>
      </c>
      <c r="K181" s="119">
        <f t="shared" si="76"/>
        <v>1</v>
      </c>
      <c r="L181" s="148"/>
      <c r="M181" s="148"/>
      <c r="N181" s="118">
        <f t="shared" si="77"/>
        <v>0</v>
      </c>
      <c r="O181" s="148"/>
      <c r="P181" s="119">
        <f t="shared" si="78"/>
        <v>0</v>
      </c>
      <c r="Q181" s="120"/>
      <c r="R181" s="148"/>
      <c r="S181" s="118">
        <f t="shared" si="79"/>
        <v>0</v>
      </c>
      <c r="T181" s="148"/>
      <c r="U181" s="119">
        <f t="shared" si="80"/>
        <v>1</v>
      </c>
      <c r="V181" s="120"/>
      <c r="W181" s="148"/>
      <c r="X181" s="118">
        <f t="shared" si="81"/>
        <v>0</v>
      </c>
      <c r="Y181" s="148"/>
      <c r="Z181" s="119">
        <f t="shared" si="82"/>
        <v>1</v>
      </c>
    </row>
    <row r="182" spans="1:26" ht="142.5" x14ac:dyDescent="0.25">
      <c r="A182" s="130" t="s">
        <v>71</v>
      </c>
      <c r="B182" s="163" t="s">
        <v>918</v>
      </c>
      <c r="C182" s="163" t="s">
        <v>919</v>
      </c>
      <c r="D182" s="99" t="s">
        <v>920</v>
      </c>
      <c r="E182" s="148" t="s">
        <v>921</v>
      </c>
      <c r="F182" s="148">
        <v>3</v>
      </c>
      <c r="G182" s="121">
        <v>3</v>
      </c>
      <c r="H182" s="121">
        <v>3</v>
      </c>
      <c r="I182" s="118">
        <f>IFERROR((G182/H182),0)</f>
        <v>1</v>
      </c>
      <c r="J182" s="148" t="s">
        <v>922</v>
      </c>
      <c r="K182" s="119">
        <f t="shared" si="76"/>
        <v>1</v>
      </c>
      <c r="L182" s="148"/>
      <c r="M182" s="148"/>
      <c r="N182" s="118">
        <f t="shared" si="77"/>
        <v>0</v>
      </c>
      <c r="O182" s="99"/>
      <c r="P182" s="119">
        <f t="shared" si="78"/>
        <v>0</v>
      </c>
      <c r="Q182" s="120"/>
      <c r="R182" s="148"/>
      <c r="S182" s="118">
        <f t="shared" si="79"/>
        <v>0</v>
      </c>
      <c r="T182" s="117"/>
      <c r="U182" s="119">
        <v>0</v>
      </c>
      <c r="V182" s="120"/>
      <c r="W182" s="148"/>
      <c r="X182" s="118">
        <f t="shared" si="81"/>
        <v>0</v>
      </c>
      <c r="Y182" s="117"/>
      <c r="Z182" s="119">
        <f t="shared" si="82"/>
        <v>1</v>
      </c>
    </row>
    <row r="183" spans="1:26" ht="85.5" x14ac:dyDescent="0.25">
      <c r="A183" s="130" t="s">
        <v>72</v>
      </c>
      <c r="B183" s="148" t="s">
        <v>865</v>
      </c>
      <c r="C183" s="157" t="s">
        <v>1070</v>
      </c>
      <c r="D183" s="127" t="s">
        <v>871</v>
      </c>
      <c r="E183" s="444" t="s">
        <v>1071</v>
      </c>
      <c r="F183" s="444">
        <v>1</v>
      </c>
      <c r="G183" s="121">
        <v>0</v>
      </c>
      <c r="H183" s="121">
        <v>1</v>
      </c>
      <c r="I183" s="118">
        <f>IFERROR((G183/H183),0)</f>
        <v>0</v>
      </c>
      <c r="J183" s="148" t="s">
        <v>1072</v>
      </c>
      <c r="K183" s="119"/>
      <c r="L183" s="121"/>
      <c r="M183" s="121"/>
      <c r="N183" s="124">
        <f t="shared" ref="N183:N189" si="83">IFERROR((L183/M183),0)</f>
        <v>0</v>
      </c>
      <c r="O183" s="120"/>
      <c r="P183" s="123">
        <f t="shared" ref="P183:P188" si="84">IFERROR(IF(F183="Según demanda",(L183+G183)/(H183+M183),(L183+G183)/F183),0)</f>
        <v>0</v>
      </c>
      <c r="Q183" s="121"/>
      <c r="R183" s="121"/>
      <c r="S183" s="126">
        <f t="shared" si="79"/>
        <v>0</v>
      </c>
      <c r="T183" s="120"/>
      <c r="U183" s="123"/>
      <c r="V183" s="121"/>
      <c r="W183" s="121"/>
      <c r="X183" s="124">
        <v>0.9</v>
      </c>
      <c r="Y183" s="120"/>
      <c r="Z183" s="123">
        <v>0</v>
      </c>
    </row>
    <row r="184" spans="1:26" ht="90" x14ac:dyDescent="0.25">
      <c r="A184" s="130" t="s">
        <v>72</v>
      </c>
      <c r="B184" s="148" t="s">
        <v>865</v>
      </c>
      <c r="C184" s="444" t="s">
        <v>1073</v>
      </c>
      <c r="D184" s="444" t="s">
        <v>872</v>
      </c>
      <c r="E184" s="444" t="s">
        <v>1074</v>
      </c>
      <c r="F184" s="444" t="s">
        <v>262</v>
      </c>
      <c r="G184" s="157">
        <v>131</v>
      </c>
      <c r="H184" s="148">
        <v>28198</v>
      </c>
      <c r="I184" s="118">
        <v>4.0000000000000001E-3</v>
      </c>
      <c r="J184" s="107"/>
      <c r="K184" s="119">
        <f t="shared" ref="K184:K188" si="85">IFERROR(IF(F184="Según demanda",G184/H184,G184/F184),0)</f>
        <v>0</v>
      </c>
      <c r="L184" s="157"/>
      <c r="M184" s="154"/>
      <c r="N184" s="124">
        <f t="shared" si="83"/>
        <v>0</v>
      </c>
      <c r="O184" s="32"/>
      <c r="P184" s="123">
        <f t="shared" si="84"/>
        <v>0</v>
      </c>
      <c r="Q184" s="127"/>
      <c r="R184" s="125"/>
      <c r="S184" s="124">
        <f t="shared" si="79"/>
        <v>0</v>
      </c>
      <c r="T184" s="127"/>
      <c r="U184" s="123">
        <f>IFERROR(IF(F184="Según demanda",(Q184+L184+G184)/(H184+M184+R184),(Q184+L184+G184)/F184),0)</f>
        <v>0</v>
      </c>
      <c r="V184" s="127"/>
      <c r="W184" s="127"/>
      <c r="X184" s="124">
        <v>0</v>
      </c>
      <c r="Y184" s="122"/>
      <c r="Z184" s="123">
        <v>0</v>
      </c>
    </row>
    <row r="185" spans="1:26" ht="85.5" x14ac:dyDescent="0.25">
      <c r="A185" s="130" t="s">
        <v>72</v>
      </c>
      <c r="B185" s="148" t="s">
        <v>865</v>
      </c>
      <c r="C185" s="157" t="s">
        <v>867</v>
      </c>
      <c r="D185" s="127" t="s">
        <v>873</v>
      </c>
      <c r="E185" s="157" t="s">
        <v>1075</v>
      </c>
      <c r="F185" s="444" t="s">
        <v>262</v>
      </c>
      <c r="G185" s="157">
        <v>1908</v>
      </c>
      <c r="H185" s="127">
        <v>1908</v>
      </c>
      <c r="I185" s="118">
        <f t="shared" ref="I185:I188" si="86">IFERROR((G185/H185),0)</f>
        <v>1</v>
      </c>
      <c r="J185" s="157"/>
      <c r="K185" s="119">
        <f t="shared" si="85"/>
        <v>0</v>
      </c>
      <c r="L185" s="154"/>
      <c r="M185" s="4"/>
      <c r="N185" s="124">
        <f>IFERROR((#REF!/L185),0)</f>
        <v>0</v>
      </c>
      <c r="O185" s="157"/>
      <c r="P185" s="123">
        <f>IFERROR(IF(F185="Según demanda",(#REF!+G185)/(H185+L185),(#REF!+G185)/F185),0)</f>
        <v>0</v>
      </c>
      <c r="Q185" s="127"/>
      <c r="R185" s="125"/>
      <c r="S185" s="124">
        <f t="shared" si="79"/>
        <v>0</v>
      </c>
      <c r="T185" s="127"/>
      <c r="U185" s="123">
        <f>IFERROR(IF(F185="Según demanda",(Q185+#REF!+G185)/(H185+L185+R185),(Q185+#REF!+G185)/F185),0)</f>
        <v>0</v>
      </c>
      <c r="V185" s="127"/>
      <c r="W185" s="125"/>
      <c r="X185" s="124">
        <v>1</v>
      </c>
      <c r="Y185" s="127"/>
      <c r="Z185" s="123">
        <v>0</v>
      </c>
    </row>
    <row r="186" spans="1:26" ht="85.5" x14ac:dyDescent="0.25">
      <c r="A186" s="130" t="s">
        <v>72</v>
      </c>
      <c r="B186" s="148" t="s">
        <v>865</v>
      </c>
      <c r="C186" s="157" t="s">
        <v>868</v>
      </c>
      <c r="D186" s="127" t="s">
        <v>874</v>
      </c>
      <c r="E186" s="157" t="s">
        <v>878</v>
      </c>
      <c r="F186" s="444" t="s">
        <v>262</v>
      </c>
      <c r="G186" s="157">
        <v>0</v>
      </c>
      <c r="H186" s="157">
        <v>0</v>
      </c>
      <c r="I186" s="118">
        <f t="shared" si="86"/>
        <v>0</v>
      </c>
      <c r="J186" s="157"/>
      <c r="K186" s="119">
        <f t="shared" si="85"/>
        <v>0</v>
      </c>
      <c r="L186" s="157"/>
      <c r="M186" s="154"/>
      <c r="N186" s="124">
        <f t="shared" si="83"/>
        <v>0</v>
      </c>
      <c r="O186" s="157"/>
      <c r="P186" s="123">
        <f t="shared" si="84"/>
        <v>0</v>
      </c>
      <c r="Q186" s="127"/>
      <c r="R186" s="125"/>
      <c r="S186" s="124">
        <f t="shared" si="79"/>
        <v>0</v>
      </c>
      <c r="T186" s="127"/>
      <c r="U186" s="123">
        <f>IFERROR(IF(F186="Según demanda",(Q186+L186+G186)/(H186+M186+R186),(Q186+L186+G186)/F186),0)</f>
        <v>0</v>
      </c>
      <c r="V186" s="127"/>
      <c r="W186" s="125"/>
      <c r="X186" s="126">
        <v>0.35680426624530909</v>
      </c>
      <c r="Y186" s="122"/>
      <c r="Z186" s="123">
        <v>0</v>
      </c>
    </row>
    <row r="187" spans="1:26" ht="99.75" x14ac:dyDescent="0.25">
      <c r="A187" s="130" t="s">
        <v>72</v>
      </c>
      <c r="B187" s="148" t="s">
        <v>865</v>
      </c>
      <c r="C187" s="157" t="s">
        <v>869</v>
      </c>
      <c r="D187" s="127" t="s">
        <v>875</v>
      </c>
      <c r="E187" s="148" t="s">
        <v>1076</v>
      </c>
      <c r="F187" s="444" t="s">
        <v>262</v>
      </c>
      <c r="G187" s="157">
        <v>1095</v>
      </c>
      <c r="H187" s="121">
        <v>68</v>
      </c>
      <c r="I187" s="118">
        <f t="shared" si="86"/>
        <v>16.102941176470587</v>
      </c>
      <c r="J187" s="157"/>
      <c r="K187" s="119">
        <f t="shared" si="85"/>
        <v>0</v>
      </c>
      <c r="L187" s="157"/>
      <c r="M187" s="154"/>
      <c r="N187" s="124">
        <f t="shared" si="83"/>
        <v>0</v>
      </c>
      <c r="O187" s="157"/>
      <c r="P187" s="123">
        <f t="shared" si="84"/>
        <v>0</v>
      </c>
      <c r="Q187" s="127"/>
      <c r="R187" s="125"/>
      <c r="S187" s="124">
        <f t="shared" si="79"/>
        <v>0</v>
      </c>
      <c r="T187" s="127"/>
      <c r="U187" s="123">
        <f>IFERROR(IF(F187="Según demanda",(Q187+L187+G187)/(H187+M187+R187),(Q187+L187+G187)/F187),0)</f>
        <v>0</v>
      </c>
      <c r="V187" s="127"/>
      <c r="W187" s="125"/>
      <c r="X187" s="124">
        <v>0.23339258674040425</v>
      </c>
      <c r="Y187" s="122"/>
      <c r="Z187" s="123">
        <v>0</v>
      </c>
    </row>
    <row r="188" spans="1:26" ht="128.25" x14ac:dyDescent="0.25">
      <c r="A188" s="130" t="s">
        <v>72</v>
      </c>
      <c r="B188" s="148" t="s">
        <v>865</v>
      </c>
      <c r="C188" s="148" t="s">
        <v>870</v>
      </c>
      <c r="D188" s="127" t="s">
        <v>876</v>
      </c>
      <c r="E188" s="73" t="s">
        <v>1077</v>
      </c>
      <c r="F188" s="444">
        <v>5</v>
      </c>
      <c r="G188" s="127">
        <v>0</v>
      </c>
      <c r="H188" s="127">
        <v>1</v>
      </c>
      <c r="I188" s="118">
        <f t="shared" si="86"/>
        <v>0</v>
      </c>
      <c r="J188" s="157" t="s">
        <v>1078</v>
      </c>
      <c r="K188" s="119">
        <f t="shared" si="85"/>
        <v>0</v>
      </c>
      <c r="L188" s="157"/>
      <c r="M188" s="154"/>
      <c r="N188" s="124">
        <f t="shared" si="83"/>
        <v>0</v>
      </c>
      <c r="O188" s="157"/>
      <c r="P188" s="123">
        <f t="shared" si="84"/>
        <v>0</v>
      </c>
      <c r="Q188" s="127"/>
      <c r="R188" s="125"/>
      <c r="S188" s="124">
        <f t="shared" si="79"/>
        <v>0</v>
      </c>
      <c r="T188" s="127"/>
      <c r="U188" s="123">
        <f>IFERROR(IF(F188="Según demanda",(Q188+L188+G188)/(H188+M188+R188),(Q188+L188+G188)/F188),0)</f>
        <v>0</v>
      </c>
      <c r="V188" s="127"/>
      <c r="W188" s="125"/>
      <c r="X188" s="124">
        <v>1</v>
      </c>
      <c r="Y188" s="122"/>
      <c r="Z188" s="123">
        <v>0</v>
      </c>
    </row>
    <row r="189" spans="1:26" ht="114" x14ac:dyDescent="0.25">
      <c r="A189" s="130" t="s">
        <v>72</v>
      </c>
      <c r="B189" s="148" t="s">
        <v>866</v>
      </c>
      <c r="C189" s="157" t="s">
        <v>1079</v>
      </c>
      <c r="D189" s="127" t="s">
        <v>877</v>
      </c>
      <c r="E189" s="444" t="s">
        <v>879</v>
      </c>
      <c r="F189" s="444" t="s">
        <v>262</v>
      </c>
      <c r="G189" s="148">
        <v>0</v>
      </c>
      <c r="H189" s="445" t="s">
        <v>1080</v>
      </c>
      <c r="I189" s="118">
        <f>IFERROR((G189/#REF!),0)</f>
        <v>0</v>
      </c>
      <c r="J189" s="157" t="s">
        <v>1081</v>
      </c>
      <c r="K189" s="119">
        <f>IFERROR(IF(F189="Según demanda",G189/#REF!,G189/F189),0)</f>
        <v>0</v>
      </c>
      <c r="L189" s="157"/>
      <c r="M189" s="154"/>
      <c r="N189" s="124">
        <f t="shared" si="83"/>
        <v>0</v>
      </c>
      <c r="O189" s="157"/>
      <c r="P189" s="123">
        <f>IFERROR(IF(F189="Según demanda",(L189+G189)/(#REF!+M189),(L189+G189)/F189),0)</f>
        <v>0</v>
      </c>
      <c r="Q189" s="127"/>
      <c r="R189" s="33"/>
      <c r="S189" s="126">
        <f t="shared" si="79"/>
        <v>0</v>
      </c>
      <c r="T189" s="127"/>
      <c r="U189" s="123">
        <f>IFERROR(IF(F189="Según demanda",(Q189+L189+G189)/(#REF!+M189+R189),(Q189+L189+G189)/F189),0)</f>
        <v>0</v>
      </c>
      <c r="V189" s="127"/>
      <c r="W189" s="125"/>
      <c r="X189" s="124">
        <v>0.42583732057416268</v>
      </c>
      <c r="Y189" s="122"/>
      <c r="Z189" s="123">
        <v>0</v>
      </c>
    </row>
    <row r="190" spans="1:26" ht="89.25" customHeight="1" x14ac:dyDescent="0.25">
      <c r="A190" s="479" t="s">
        <v>365</v>
      </c>
      <c r="B190" s="446" t="s">
        <v>598</v>
      </c>
      <c r="C190" s="447" t="s">
        <v>599</v>
      </c>
      <c r="D190" s="448" t="s">
        <v>600</v>
      </c>
      <c r="E190" s="449" t="s">
        <v>601</v>
      </c>
      <c r="F190" s="127" t="s">
        <v>395</v>
      </c>
      <c r="G190" s="154">
        <v>2</v>
      </c>
      <c r="H190" s="154">
        <v>2</v>
      </c>
      <c r="I190" s="115">
        <f>IFERROR((G190/H190),0)</f>
        <v>1</v>
      </c>
      <c r="J190" s="450" t="s">
        <v>602</v>
      </c>
      <c r="K190" s="451">
        <f>IFERROR(IF(F190="Según demanda",G190/H190,G190/F190),0)</f>
        <v>1</v>
      </c>
      <c r="L190" s="121"/>
      <c r="M190" s="121"/>
      <c r="N190" s="124">
        <f>IFERROR((L190/M190),0)</f>
        <v>0</v>
      </c>
      <c r="O190" s="106"/>
      <c r="P190" s="123">
        <f>IFERROR(IF(F190="Según demanda",(L190+G190)/(H190+M190),(L190+G190)/F190),0)</f>
        <v>1</v>
      </c>
      <c r="Q190" s="121"/>
      <c r="R190" s="121"/>
      <c r="S190" s="124">
        <f>IFERROR((Q190/R190),0)</f>
        <v>0</v>
      </c>
      <c r="T190" s="120"/>
      <c r="U190" s="123">
        <f>IFERROR(IF(F190="Según demanda",(Q190+L190+G190)/(H190+M190+R190),(Q190+L190+G190)/F190),0)</f>
        <v>1</v>
      </c>
      <c r="V190" s="121"/>
      <c r="W190" s="121"/>
      <c r="X190" s="124">
        <f>IFERROR((V190/W190),0)</f>
        <v>0</v>
      </c>
      <c r="Y190" s="120"/>
      <c r="Z190" s="123">
        <f>IFERROR(IF(F190="Según demanda",(V190+Q190+L190+G190)/(H190+M190+R190+W190),(V190+Q190+L190+G190)/F190),0)</f>
        <v>1</v>
      </c>
    </row>
    <row r="191" spans="1:26" ht="178.5" customHeight="1" x14ac:dyDescent="0.25">
      <c r="A191" s="480"/>
      <c r="B191" s="447" t="s">
        <v>603</v>
      </c>
      <c r="C191" s="447" t="s">
        <v>604</v>
      </c>
      <c r="D191" s="448" t="s">
        <v>605</v>
      </c>
      <c r="E191" s="447" t="s">
        <v>606</v>
      </c>
      <c r="F191" s="120" t="s">
        <v>395</v>
      </c>
      <c r="G191" s="121">
        <v>40</v>
      </c>
      <c r="H191" s="121">
        <v>40</v>
      </c>
      <c r="I191" s="124">
        <v>1</v>
      </c>
      <c r="J191" s="106" t="s">
        <v>607</v>
      </c>
      <c r="K191" s="123">
        <f t="shared" ref="K191:K205" si="87">IFERROR(IF(F191="Según demanda",G191/H191,G191/F191),0)</f>
        <v>1</v>
      </c>
      <c r="L191" s="121"/>
      <c r="M191" s="121"/>
      <c r="N191" s="124">
        <f t="shared" ref="N191:N205" si="88">IFERROR((L191/M191),0)</f>
        <v>0</v>
      </c>
      <c r="O191" s="106"/>
      <c r="P191" s="123">
        <f t="shared" ref="P191:P205" si="89">IFERROR(IF(F191="Según demanda",(L191+G191)/(H191+M191),(L191+G191)/F191),0)</f>
        <v>1</v>
      </c>
      <c r="Q191" s="121"/>
      <c r="R191" s="121"/>
      <c r="S191" s="124">
        <f t="shared" ref="S191:S205" si="90">IFERROR((Q191/R191),0)</f>
        <v>0</v>
      </c>
      <c r="T191" s="123"/>
      <c r="U191" s="123">
        <f t="shared" ref="U191:U205" si="91">IFERROR(IF(F191="Según demanda",(Q191+L191+G191)/(H191+M191+R191),(Q191+L191+G191)/F191),0)</f>
        <v>1</v>
      </c>
      <c r="V191" s="121"/>
      <c r="W191" s="121"/>
      <c r="X191" s="124">
        <f t="shared" ref="X191:X205" si="92">IFERROR((V191/W191),0)</f>
        <v>0</v>
      </c>
      <c r="Y191" s="120"/>
      <c r="Z191" s="123">
        <f t="shared" ref="Z191:Z205" si="93">IFERROR(IF(F191="Según demanda",(V191+Q191+L191+G191)/(H191+M191+R191+W191),(V191+Q191+L191+G191)/F191),0)</f>
        <v>1</v>
      </c>
    </row>
    <row r="192" spans="1:26" ht="51" customHeight="1" x14ac:dyDescent="0.25">
      <c r="A192" s="480"/>
      <c r="B192" s="452" t="s">
        <v>608</v>
      </c>
      <c r="C192" s="452" t="s">
        <v>609</v>
      </c>
      <c r="D192" s="452" t="s">
        <v>610</v>
      </c>
      <c r="E192" s="453" t="s">
        <v>611</v>
      </c>
      <c r="F192" s="454" t="s">
        <v>395</v>
      </c>
      <c r="G192" s="121">
        <v>10</v>
      </c>
      <c r="H192" s="26">
        <v>10</v>
      </c>
      <c r="I192" s="124">
        <f t="shared" ref="I192:I205" si="94">IFERROR((G192/H192),0)</f>
        <v>1</v>
      </c>
      <c r="J192" s="455" t="s">
        <v>612</v>
      </c>
      <c r="K192" s="119">
        <f t="shared" si="87"/>
        <v>1</v>
      </c>
      <c r="L192" s="121"/>
      <c r="M192" s="121"/>
      <c r="N192" s="124">
        <f t="shared" si="88"/>
        <v>0</v>
      </c>
      <c r="O192" s="106"/>
      <c r="P192" s="123">
        <f t="shared" si="89"/>
        <v>1</v>
      </c>
      <c r="Q192" s="121"/>
      <c r="R192" s="121"/>
      <c r="S192" s="124">
        <f t="shared" si="90"/>
        <v>0</v>
      </c>
      <c r="T192" s="120"/>
      <c r="U192" s="123">
        <f t="shared" si="91"/>
        <v>1</v>
      </c>
      <c r="V192" s="121"/>
      <c r="W192" s="121"/>
      <c r="X192" s="124">
        <f t="shared" si="92"/>
        <v>0</v>
      </c>
      <c r="Y192" s="120"/>
      <c r="Z192" s="123">
        <f t="shared" si="93"/>
        <v>1</v>
      </c>
    </row>
    <row r="193" spans="1:26" ht="318" x14ac:dyDescent="0.25">
      <c r="A193" s="480"/>
      <c r="B193" s="456"/>
      <c r="C193" s="456"/>
      <c r="D193" s="456"/>
      <c r="E193" s="453" t="s">
        <v>613</v>
      </c>
      <c r="F193" s="454" t="s">
        <v>395</v>
      </c>
      <c r="G193" s="121">
        <v>12</v>
      </c>
      <c r="H193" s="26">
        <v>12</v>
      </c>
      <c r="I193" s="124">
        <f t="shared" si="94"/>
        <v>1</v>
      </c>
      <c r="J193" s="455" t="s">
        <v>614</v>
      </c>
      <c r="K193" s="119">
        <f t="shared" si="87"/>
        <v>1</v>
      </c>
      <c r="L193" s="121"/>
      <c r="M193" s="121"/>
      <c r="N193" s="124">
        <f t="shared" si="88"/>
        <v>0</v>
      </c>
      <c r="O193" s="106"/>
      <c r="P193" s="123"/>
      <c r="Q193" s="121"/>
      <c r="R193" s="121"/>
      <c r="S193" s="124"/>
      <c r="T193" s="124"/>
      <c r="U193" s="123"/>
      <c r="V193" s="121"/>
      <c r="W193" s="121"/>
      <c r="X193" s="124">
        <v>1</v>
      </c>
      <c r="Y193" s="120"/>
      <c r="Z193" s="123">
        <v>1</v>
      </c>
    </row>
    <row r="194" spans="1:26" ht="76.5" customHeight="1" x14ac:dyDescent="0.25">
      <c r="A194" s="480"/>
      <c r="B194" s="452" t="s">
        <v>615</v>
      </c>
      <c r="C194" s="452" t="s">
        <v>616</v>
      </c>
      <c r="D194" s="452" t="s">
        <v>617</v>
      </c>
      <c r="E194" s="453" t="s">
        <v>618</v>
      </c>
      <c r="F194" s="454" t="s">
        <v>395</v>
      </c>
      <c r="G194" s="121">
        <v>211</v>
      </c>
      <c r="H194" s="26">
        <v>211</v>
      </c>
      <c r="I194" s="124">
        <f t="shared" si="94"/>
        <v>1</v>
      </c>
      <c r="J194" s="455" t="s">
        <v>619</v>
      </c>
      <c r="K194" s="119">
        <f t="shared" si="87"/>
        <v>1</v>
      </c>
      <c r="L194" s="121"/>
      <c r="M194" s="121"/>
      <c r="N194" s="124">
        <f t="shared" si="88"/>
        <v>0</v>
      </c>
      <c r="O194" s="106"/>
      <c r="P194" s="123">
        <f t="shared" si="89"/>
        <v>1</v>
      </c>
      <c r="Q194" s="121"/>
      <c r="R194" s="121"/>
      <c r="S194" s="124">
        <f t="shared" si="90"/>
        <v>0</v>
      </c>
      <c r="T194" s="120"/>
      <c r="U194" s="123">
        <f t="shared" si="91"/>
        <v>1</v>
      </c>
      <c r="V194" s="121"/>
      <c r="W194" s="121"/>
      <c r="X194" s="124">
        <f t="shared" si="92"/>
        <v>0</v>
      </c>
      <c r="Y194" s="120"/>
      <c r="Z194" s="123">
        <f t="shared" si="93"/>
        <v>1</v>
      </c>
    </row>
    <row r="195" spans="1:26" ht="409.5" x14ac:dyDescent="0.25">
      <c r="A195" s="480"/>
      <c r="B195" s="456"/>
      <c r="C195" s="456"/>
      <c r="D195" s="456"/>
      <c r="E195" s="457" t="s">
        <v>620</v>
      </c>
      <c r="F195" s="120" t="s">
        <v>395</v>
      </c>
      <c r="G195" s="121">
        <v>119</v>
      </c>
      <c r="H195" s="26">
        <v>119</v>
      </c>
      <c r="I195" s="124">
        <f t="shared" si="94"/>
        <v>1</v>
      </c>
      <c r="J195" s="106" t="s">
        <v>621</v>
      </c>
      <c r="K195" s="123">
        <f t="shared" si="87"/>
        <v>1</v>
      </c>
      <c r="L195" s="121"/>
      <c r="M195" s="121"/>
      <c r="N195" s="124">
        <f t="shared" si="88"/>
        <v>0</v>
      </c>
      <c r="O195" s="106"/>
      <c r="P195" s="123">
        <f t="shared" si="89"/>
        <v>1</v>
      </c>
      <c r="Q195" s="121"/>
      <c r="R195" s="121"/>
      <c r="S195" s="124"/>
      <c r="T195" s="120"/>
      <c r="U195" s="123">
        <f t="shared" si="91"/>
        <v>1</v>
      </c>
      <c r="V195" s="121"/>
      <c r="W195" s="121"/>
      <c r="X195" s="124">
        <f t="shared" si="92"/>
        <v>0</v>
      </c>
      <c r="Y195" s="120"/>
      <c r="Z195" s="123">
        <f t="shared" si="93"/>
        <v>1</v>
      </c>
    </row>
    <row r="196" spans="1:26" ht="63.75" customHeight="1" x14ac:dyDescent="0.25">
      <c r="A196" s="480"/>
      <c r="B196" s="458" t="s">
        <v>622</v>
      </c>
      <c r="C196" s="458" t="s">
        <v>623</v>
      </c>
      <c r="D196" s="458" t="s">
        <v>624</v>
      </c>
      <c r="E196" s="453" t="s">
        <v>625</v>
      </c>
      <c r="F196" s="120" t="s">
        <v>395</v>
      </c>
      <c r="G196" s="121">
        <v>40</v>
      </c>
      <c r="H196" s="26">
        <v>40</v>
      </c>
      <c r="I196" s="124">
        <f t="shared" si="94"/>
        <v>1</v>
      </c>
      <c r="J196" s="106" t="s">
        <v>626</v>
      </c>
      <c r="K196" s="123">
        <f t="shared" si="87"/>
        <v>1</v>
      </c>
      <c r="L196" s="121"/>
      <c r="M196" s="121"/>
      <c r="N196" s="124">
        <f t="shared" si="88"/>
        <v>0</v>
      </c>
      <c r="O196" s="106"/>
      <c r="P196" s="123">
        <f t="shared" si="89"/>
        <v>1</v>
      </c>
      <c r="Q196" s="121"/>
      <c r="R196" s="121"/>
      <c r="S196" s="124">
        <f>IFERROR((Q196/R196),0)</f>
        <v>0</v>
      </c>
      <c r="T196" s="120"/>
      <c r="U196" s="123">
        <f t="shared" si="91"/>
        <v>1</v>
      </c>
      <c r="V196" s="121"/>
      <c r="W196" s="121"/>
      <c r="X196" s="124">
        <f t="shared" si="92"/>
        <v>0</v>
      </c>
      <c r="Y196" s="120"/>
      <c r="Z196" s="123">
        <f>IFERROR(IF(F196="Según demanda",(V196+Q196+L196+G196)/(H196+M196+R196+W196),(V196+Q196+L196+G196)/F196),0)</f>
        <v>1</v>
      </c>
    </row>
    <row r="197" spans="1:26" ht="57" x14ac:dyDescent="0.25">
      <c r="A197" s="481"/>
      <c r="B197" s="459"/>
      <c r="C197" s="459"/>
      <c r="D197" s="459"/>
      <c r="E197" s="453" t="s">
        <v>627</v>
      </c>
      <c r="F197" s="120" t="s">
        <v>395</v>
      </c>
      <c r="G197" s="121">
        <v>40</v>
      </c>
      <c r="H197" s="121">
        <v>40</v>
      </c>
      <c r="I197" s="124">
        <f t="shared" si="94"/>
        <v>1</v>
      </c>
      <c r="J197" s="106" t="s">
        <v>628</v>
      </c>
      <c r="K197" s="123">
        <f t="shared" si="87"/>
        <v>1</v>
      </c>
      <c r="L197" s="121"/>
      <c r="M197" s="121"/>
      <c r="N197" s="124">
        <f t="shared" si="88"/>
        <v>0</v>
      </c>
      <c r="O197" s="106"/>
      <c r="P197" s="123">
        <f t="shared" si="89"/>
        <v>1</v>
      </c>
      <c r="Q197" s="121"/>
      <c r="R197" s="121"/>
      <c r="S197" s="124">
        <f t="shared" si="90"/>
        <v>0</v>
      </c>
      <c r="T197" s="120"/>
      <c r="U197" s="123">
        <f t="shared" si="91"/>
        <v>1</v>
      </c>
      <c r="V197" s="121"/>
      <c r="W197" s="121"/>
      <c r="X197" s="124">
        <f t="shared" si="92"/>
        <v>0</v>
      </c>
      <c r="Y197" s="120"/>
      <c r="Z197" s="123">
        <f t="shared" si="93"/>
        <v>1</v>
      </c>
    </row>
    <row r="198" spans="1:26" ht="89.25" customHeight="1" x14ac:dyDescent="0.25">
      <c r="A198" s="479" t="s">
        <v>366</v>
      </c>
      <c r="B198" s="460" t="s">
        <v>629</v>
      </c>
      <c r="C198" s="461" t="s">
        <v>630</v>
      </c>
      <c r="D198" s="29" t="s">
        <v>631</v>
      </c>
      <c r="E198" s="29" t="s">
        <v>632</v>
      </c>
      <c r="F198" s="120">
        <v>1</v>
      </c>
      <c r="G198" s="121">
        <v>1</v>
      </c>
      <c r="H198" s="121">
        <v>1</v>
      </c>
      <c r="I198" s="124">
        <f t="shared" si="94"/>
        <v>1</v>
      </c>
      <c r="J198" s="106" t="s">
        <v>633</v>
      </c>
      <c r="K198" s="123">
        <f t="shared" si="87"/>
        <v>1</v>
      </c>
      <c r="L198" s="121"/>
      <c r="M198" s="121"/>
      <c r="N198" s="124">
        <f t="shared" si="88"/>
        <v>0</v>
      </c>
      <c r="O198" s="106"/>
      <c r="P198" s="123">
        <f t="shared" si="89"/>
        <v>1</v>
      </c>
      <c r="Q198" s="121"/>
      <c r="R198" s="121"/>
      <c r="S198" s="124">
        <f t="shared" si="90"/>
        <v>0</v>
      </c>
      <c r="T198" s="120"/>
      <c r="U198" s="123">
        <f t="shared" si="91"/>
        <v>1</v>
      </c>
      <c r="V198" s="121"/>
      <c r="W198" s="121"/>
      <c r="X198" s="124">
        <f t="shared" si="92"/>
        <v>0</v>
      </c>
      <c r="Y198" s="120"/>
      <c r="Z198" s="123">
        <f t="shared" si="93"/>
        <v>1</v>
      </c>
    </row>
    <row r="199" spans="1:26" ht="127.5" customHeight="1" x14ac:dyDescent="0.25">
      <c r="A199" s="481"/>
      <c r="B199" s="29" t="s">
        <v>634</v>
      </c>
      <c r="C199" s="461" t="s">
        <v>635</v>
      </c>
      <c r="D199" s="457" t="s">
        <v>636</v>
      </c>
      <c r="E199" s="29" t="s">
        <v>632</v>
      </c>
      <c r="F199" s="120">
        <v>0</v>
      </c>
      <c r="G199" s="121">
        <v>0</v>
      </c>
      <c r="H199" s="121">
        <v>0</v>
      </c>
      <c r="I199" s="124">
        <f t="shared" si="94"/>
        <v>0</v>
      </c>
      <c r="J199" s="106" t="s">
        <v>637</v>
      </c>
      <c r="K199" s="123">
        <f t="shared" si="87"/>
        <v>0</v>
      </c>
      <c r="L199" s="121"/>
      <c r="M199" s="121"/>
      <c r="N199" s="124">
        <f t="shared" si="88"/>
        <v>0</v>
      </c>
      <c r="O199" s="106"/>
      <c r="P199" s="123">
        <f t="shared" si="89"/>
        <v>0</v>
      </c>
      <c r="Q199" s="121"/>
      <c r="R199" s="121"/>
      <c r="S199" s="124">
        <f t="shared" si="90"/>
        <v>0</v>
      </c>
      <c r="T199" s="120"/>
      <c r="U199" s="123">
        <f t="shared" si="91"/>
        <v>0</v>
      </c>
      <c r="V199" s="121"/>
      <c r="W199" s="121"/>
      <c r="X199" s="124">
        <f t="shared" si="92"/>
        <v>0</v>
      </c>
      <c r="Y199" s="120"/>
      <c r="Z199" s="123">
        <f>IFERROR(IF(F199="Según demanda",(V199+Q199+L199+G199)/(H199+M199+R199+W199),(V199+Q199+L199+G199)/F199),0)</f>
        <v>0</v>
      </c>
    </row>
    <row r="200" spans="1:26" ht="63.75" customHeight="1" x14ac:dyDescent="0.25">
      <c r="A200" s="482" t="s">
        <v>367</v>
      </c>
      <c r="B200" s="397" t="s">
        <v>638</v>
      </c>
      <c r="C200" s="461" t="s">
        <v>639</v>
      </c>
      <c r="D200" s="462" t="s">
        <v>640</v>
      </c>
      <c r="E200" s="29" t="s">
        <v>641</v>
      </c>
      <c r="F200" s="120" t="s">
        <v>395</v>
      </c>
      <c r="G200" s="121">
        <v>39</v>
      </c>
      <c r="H200" s="121">
        <v>39</v>
      </c>
      <c r="I200" s="124">
        <f t="shared" si="94"/>
        <v>1</v>
      </c>
      <c r="J200" s="463" t="s">
        <v>642</v>
      </c>
      <c r="K200" s="123">
        <f t="shared" si="87"/>
        <v>1</v>
      </c>
      <c r="L200" s="121"/>
      <c r="M200" s="121"/>
      <c r="N200" s="124">
        <f t="shared" si="88"/>
        <v>0</v>
      </c>
      <c r="O200" s="106"/>
      <c r="P200" s="123">
        <f t="shared" si="89"/>
        <v>1</v>
      </c>
      <c r="Q200" s="121"/>
      <c r="R200" s="121"/>
      <c r="S200" s="124">
        <f t="shared" si="90"/>
        <v>0</v>
      </c>
      <c r="T200" s="120"/>
      <c r="U200" s="123">
        <f t="shared" si="91"/>
        <v>1</v>
      </c>
      <c r="V200" s="121"/>
      <c r="W200" s="121"/>
      <c r="X200" s="124">
        <f t="shared" si="92"/>
        <v>0</v>
      </c>
      <c r="Y200" s="120"/>
      <c r="Z200" s="123">
        <f t="shared" si="93"/>
        <v>1</v>
      </c>
    </row>
    <row r="201" spans="1:26" ht="114.75" customHeight="1" x14ac:dyDescent="0.25">
      <c r="A201" s="483" t="s">
        <v>368</v>
      </c>
      <c r="B201" s="29" t="s">
        <v>643</v>
      </c>
      <c r="C201" s="461" t="s">
        <v>644</v>
      </c>
      <c r="D201" s="462" t="s">
        <v>640</v>
      </c>
      <c r="E201" s="29" t="s">
        <v>645</v>
      </c>
      <c r="F201" s="120" t="s">
        <v>395</v>
      </c>
      <c r="G201" s="121">
        <v>40</v>
      </c>
      <c r="H201" s="26">
        <v>40</v>
      </c>
      <c r="I201" s="124">
        <f t="shared" si="94"/>
        <v>1</v>
      </c>
      <c r="J201" s="106" t="s">
        <v>646</v>
      </c>
      <c r="K201" s="123">
        <f t="shared" si="87"/>
        <v>1</v>
      </c>
      <c r="L201" s="121"/>
      <c r="M201" s="121"/>
      <c r="N201" s="124">
        <f t="shared" si="88"/>
        <v>0</v>
      </c>
      <c r="O201" s="106"/>
      <c r="P201" s="123">
        <f t="shared" si="89"/>
        <v>1</v>
      </c>
      <c r="Q201" s="121"/>
      <c r="R201" s="121"/>
      <c r="S201" s="124">
        <f t="shared" si="90"/>
        <v>0</v>
      </c>
      <c r="T201" s="120"/>
      <c r="U201" s="123">
        <f t="shared" si="91"/>
        <v>1</v>
      </c>
      <c r="V201" s="121"/>
      <c r="W201" s="121"/>
      <c r="X201" s="124">
        <f t="shared" si="92"/>
        <v>0</v>
      </c>
      <c r="Y201" s="120"/>
      <c r="Z201" s="123">
        <f t="shared" si="93"/>
        <v>1</v>
      </c>
    </row>
    <row r="202" spans="1:26" ht="102" customHeight="1" x14ac:dyDescent="0.25">
      <c r="A202" s="483" t="s">
        <v>369</v>
      </c>
      <c r="B202" s="29" t="s">
        <v>647</v>
      </c>
      <c r="C202" s="461" t="s">
        <v>648</v>
      </c>
      <c r="D202" s="462" t="s">
        <v>649</v>
      </c>
      <c r="E202" s="29" t="s">
        <v>650</v>
      </c>
      <c r="F202" s="120" t="s">
        <v>395</v>
      </c>
      <c r="G202" s="121">
        <v>40</v>
      </c>
      <c r="H202" s="121">
        <v>40</v>
      </c>
      <c r="I202" s="124">
        <f t="shared" si="94"/>
        <v>1</v>
      </c>
      <c r="J202" s="106" t="s">
        <v>651</v>
      </c>
      <c r="K202" s="123">
        <f t="shared" si="87"/>
        <v>1</v>
      </c>
      <c r="L202" s="121"/>
      <c r="M202" s="121"/>
      <c r="N202" s="124">
        <f t="shared" si="88"/>
        <v>0</v>
      </c>
      <c r="O202" s="106"/>
      <c r="P202" s="123">
        <f t="shared" si="89"/>
        <v>1</v>
      </c>
      <c r="Q202" s="121"/>
      <c r="R202" s="121"/>
      <c r="S202" s="124">
        <f t="shared" si="90"/>
        <v>0</v>
      </c>
      <c r="T202" s="120"/>
      <c r="U202" s="123">
        <f t="shared" si="91"/>
        <v>1</v>
      </c>
      <c r="V202" s="121"/>
      <c r="W202" s="121"/>
      <c r="X202" s="124">
        <f t="shared" si="92"/>
        <v>0</v>
      </c>
      <c r="Y202" s="120"/>
      <c r="Z202" s="123">
        <f>IFERROR(IF(F202="Según demanda",(V202+Q202+L202+G202)/(H202+M202+R202+W202),(V202+Q202+L202+G202)/F202),0)</f>
        <v>1</v>
      </c>
    </row>
    <row r="203" spans="1:26" ht="76.5" customHeight="1" x14ac:dyDescent="0.25">
      <c r="A203" s="479" t="s">
        <v>73</v>
      </c>
      <c r="B203" s="452" t="s">
        <v>652</v>
      </c>
      <c r="C203" s="464" t="s">
        <v>653</v>
      </c>
      <c r="D203" s="464" t="s">
        <v>654</v>
      </c>
      <c r="E203" s="29" t="s">
        <v>655</v>
      </c>
      <c r="F203" s="120" t="s">
        <v>395</v>
      </c>
      <c r="G203" s="465">
        <v>1119</v>
      </c>
      <c r="H203" s="465">
        <v>1119</v>
      </c>
      <c r="I203" s="118">
        <f t="shared" si="94"/>
        <v>1</v>
      </c>
      <c r="J203" s="106" t="s">
        <v>656</v>
      </c>
      <c r="K203" s="119">
        <f t="shared" si="87"/>
        <v>1</v>
      </c>
      <c r="L203" s="108"/>
      <c r="M203" s="108"/>
      <c r="N203" s="124">
        <f t="shared" si="88"/>
        <v>0</v>
      </c>
      <c r="O203" s="120"/>
      <c r="P203" s="123">
        <f t="shared" si="89"/>
        <v>1</v>
      </c>
      <c r="Q203" s="121"/>
      <c r="R203" s="121"/>
      <c r="S203" s="124">
        <f t="shared" si="90"/>
        <v>0</v>
      </c>
      <c r="T203" s="466"/>
      <c r="U203" s="123">
        <f t="shared" si="91"/>
        <v>1</v>
      </c>
      <c r="V203" s="121"/>
      <c r="W203" s="121"/>
      <c r="X203" s="124">
        <f t="shared" si="92"/>
        <v>0</v>
      </c>
      <c r="Y203" s="120"/>
      <c r="Z203" s="123">
        <f t="shared" si="93"/>
        <v>1</v>
      </c>
    </row>
    <row r="204" spans="1:26" ht="156.75" x14ac:dyDescent="0.25">
      <c r="A204" s="480"/>
      <c r="B204" s="467"/>
      <c r="C204" s="468"/>
      <c r="D204" s="468"/>
      <c r="E204" s="29" t="s">
        <v>657</v>
      </c>
      <c r="F204" s="120" t="s">
        <v>395</v>
      </c>
      <c r="G204" s="465">
        <v>1562</v>
      </c>
      <c r="H204" s="469">
        <v>1562</v>
      </c>
      <c r="I204" s="118">
        <f t="shared" si="94"/>
        <v>1</v>
      </c>
      <c r="J204" s="106" t="s">
        <v>658</v>
      </c>
      <c r="K204" s="119">
        <f t="shared" si="87"/>
        <v>1</v>
      </c>
      <c r="L204" s="121"/>
      <c r="M204" s="121"/>
      <c r="N204" s="124">
        <f t="shared" si="88"/>
        <v>0</v>
      </c>
      <c r="O204" s="106"/>
      <c r="P204" s="123">
        <f t="shared" si="89"/>
        <v>1</v>
      </c>
      <c r="Q204" s="121"/>
      <c r="R204" s="121"/>
      <c r="S204" s="124">
        <f t="shared" si="90"/>
        <v>0</v>
      </c>
      <c r="T204" s="466"/>
      <c r="U204" s="123">
        <f t="shared" si="91"/>
        <v>1</v>
      </c>
      <c r="V204" s="121"/>
      <c r="W204" s="121"/>
      <c r="X204" s="124">
        <f t="shared" si="92"/>
        <v>0</v>
      </c>
      <c r="Y204" s="120"/>
      <c r="Z204" s="123">
        <f>IFERROR(IF(F204="Según demanda",(V204+Q204+L204+G204)/(H204+M204+R204+W204),(V204+Q204+L204+G204)/F204),0)</f>
        <v>1</v>
      </c>
    </row>
    <row r="205" spans="1:26" ht="285" x14ac:dyDescent="0.25">
      <c r="A205" s="481"/>
      <c r="B205" s="456"/>
      <c r="C205" s="470"/>
      <c r="D205" s="470"/>
      <c r="E205" s="29" t="s">
        <v>659</v>
      </c>
      <c r="F205" s="120" t="s">
        <v>395</v>
      </c>
      <c r="G205" s="465">
        <v>1235</v>
      </c>
      <c r="H205" s="469">
        <v>1235</v>
      </c>
      <c r="I205" s="118">
        <f t="shared" si="94"/>
        <v>1</v>
      </c>
      <c r="J205" s="106" t="s">
        <v>660</v>
      </c>
      <c r="K205" s="119">
        <f t="shared" si="87"/>
        <v>1</v>
      </c>
      <c r="L205" s="121"/>
      <c r="M205" s="121"/>
      <c r="N205" s="124">
        <f t="shared" si="88"/>
        <v>0</v>
      </c>
      <c r="O205" s="106"/>
      <c r="P205" s="123">
        <f t="shared" si="89"/>
        <v>1</v>
      </c>
      <c r="Q205" s="121"/>
      <c r="R205" s="121"/>
      <c r="S205" s="124">
        <f t="shared" si="90"/>
        <v>0</v>
      </c>
      <c r="T205" s="466"/>
      <c r="U205" s="123">
        <f t="shared" si="91"/>
        <v>1</v>
      </c>
      <c r="V205" s="121"/>
      <c r="W205" s="121"/>
      <c r="X205" s="124">
        <f t="shared" si="92"/>
        <v>0</v>
      </c>
      <c r="Y205" s="120"/>
      <c r="Z205" s="123">
        <f t="shared" si="93"/>
        <v>1</v>
      </c>
    </row>
  </sheetData>
  <protectedRanges>
    <protectedRange sqref="M100:M114" name="Rango2_2"/>
    <protectedRange sqref="L172:M182" name="Rango1_3_1"/>
    <protectedRange sqref="R100:R114" name="Rango2_3_1"/>
    <protectedRange sqref="R172:R182" name="Rango1_5_1_1_1"/>
    <protectedRange sqref="W183" name="Rango1_6_1_1_1"/>
    <protectedRange sqref="W172:W182" name="Rango1_6_1_1_2"/>
    <protectedRange sqref="W100:W114" name="Rango2_4_2"/>
    <protectedRange sqref="F98:F99" name="Rango2_3_3"/>
    <protectedRange sqref="H98:H99" name="Rango2_1_1_3_2"/>
    <protectedRange sqref="M98:M99" name="Rango2_2_2"/>
    <protectedRange sqref="R98:R99" name="Rango2_3_1_2"/>
    <protectedRange sqref="W98:W99" name="Rango2_4_2_2"/>
    <protectedRange sqref="B94" name="Rango1_5_2_1"/>
    <protectedRange sqref="B96" name="Rango1_1_1_2_1"/>
    <protectedRange sqref="B98" name="Rango1_6_1_2_1"/>
    <protectedRange sqref="C98" name="Rango1_9_3_1"/>
    <protectedRange sqref="B99" name="Rango1_6_2_2_1"/>
    <protectedRange sqref="C99" name="Rango1_9_1_2_1"/>
    <protectedRange sqref="B97" name="Rango1_1_2_2_1"/>
    <protectedRange sqref="C97" name="Rango1_1_3_1_2_1"/>
    <protectedRange sqref="C194:C196" name="Rango1_1_1_1_1_1"/>
    <protectedRange sqref="C198" name="Rango1_1_1_1_1_2"/>
    <protectedRange sqref="F172:F181" name="Rango1_2_2_1_1_1_1"/>
    <protectedRange sqref="G172:H181" name="Rango1_3_1_1_1_1"/>
    <protectedRange sqref="H100 H103:H114" name="Rango2_1_1_3_1"/>
    <protectedRange sqref="B100:B102 B105:B114" name="Rango1_2_1_2"/>
    <protectedRange sqref="C100:C114" name="Rango1"/>
    <protectedRange sqref="D100:D114" name="Rango1_1"/>
    <protectedRange sqref="B152:B155" name="Rango1_2_2_3"/>
    <protectedRange sqref="C152:C155" name="Rango1_1_2_3"/>
    <protectedRange sqref="B156:B160" name="Rango1_2_2_1_1"/>
    <protectedRange sqref="C156:C160" name="Rango1_1_2_1_1"/>
    <protectedRange sqref="C161:C162" name="Rango1_1_2_2_1_2"/>
    <protectedRange sqref="B161:B162" name="Rango1_2_2_2_1"/>
    <protectedRange sqref="B163" name="Rango1_5_2_2_1"/>
    <protectedRange sqref="C163" name="Rango1_5_2_3_1"/>
    <protectedRange sqref="B165:C165" name="Rango1_5_2_4_1"/>
    <protectedRange sqref="B166:C166" name="Rango1_5_2_5_1"/>
    <protectedRange sqref="B167:C168" name="Rango1_5_2_7_1_1"/>
    <protectedRange sqref="B169:C169" name="Rango1_5_2_8_1_1"/>
  </protectedRanges>
  <mergeCells count="301">
    <mergeCell ref="C148:C149"/>
    <mergeCell ref="J146:J149"/>
    <mergeCell ref="K146:K149"/>
    <mergeCell ref="D149:D151"/>
    <mergeCell ref="E150:E151"/>
    <mergeCell ref="F150:F151"/>
    <mergeCell ref="G150:G151"/>
    <mergeCell ref="H150:H151"/>
    <mergeCell ref="I150:I151"/>
    <mergeCell ref="J150:J151"/>
    <mergeCell ref="K150:K151"/>
    <mergeCell ref="I121:I122"/>
    <mergeCell ref="J121:J122"/>
    <mergeCell ref="K121:K122"/>
    <mergeCell ref="A126:A134"/>
    <mergeCell ref="D128:D130"/>
    <mergeCell ref="B129:B131"/>
    <mergeCell ref="D131:D133"/>
    <mergeCell ref="B132:B134"/>
    <mergeCell ref="D134:D139"/>
    <mergeCell ref="A135:A140"/>
    <mergeCell ref="B135:B140"/>
    <mergeCell ref="C138:C139"/>
    <mergeCell ref="C125:C127"/>
    <mergeCell ref="D125:D127"/>
    <mergeCell ref="B126:B128"/>
    <mergeCell ref="C123:C124"/>
    <mergeCell ref="D123:D124"/>
    <mergeCell ref="E123:E124"/>
    <mergeCell ref="F123:F124"/>
    <mergeCell ref="G123:G124"/>
    <mergeCell ref="H123:H124"/>
    <mergeCell ref="I123:I124"/>
    <mergeCell ref="J123:J124"/>
    <mergeCell ref="K123:K124"/>
    <mergeCell ref="A45:A50"/>
    <mergeCell ref="C119:C120"/>
    <mergeCell ref="D119:D120"/>
    <mergeCell ref="E119:E120"/>
    <mergeCell ref="F119:F120"/>
    <mergeCell ref="G119:G120"/>
    <mergeCell ref="H119:H120"/>
    <mergeCell ref="I119:I120"/>
    <mergeCell ref="J119:J120"/>
    <mergeCell ref="A51:A63"/>
    <mergeCell ref="B51:B53"/>
    <mergeCell ref="B54:B56"/>
    <mergeCell ref="A117:A119"/>
    <mergeCell ref="D80:D81"/>
    <mergeCell ref="E80:E81"/>
    <mergeCell ref="F80:F81"/>
    <mergeCell ref="G80:G81"/>
    <mergeCell ref="S148:S149"/>
    <mergeCell ref="T148:T149"/>
    <mergeCell ref="U148:U149"/>
    <mergeCell ref="L148:L149"/>
    <mergeCell ref="M148:M149"/>
    <mergeCell ref="N148:N149"/>
    <mergeCell ref="O148:O149"/>
    <mergeCell ref="P148:P149"/>
    <mergeCell ref="Q148:Q149"/>
    <mergeCell ref="R148:R149"/>
    <mergeCell ref="T135:T137"/>
    <mergeCell ref="U135:U137"/>
    <mergeCell ref="L135:L137"/>
    <mergeCell ref="M135:M137"/>
    <mergeCell ref="N135:N137"/>
    <mergeCell ref="O135:O137"/>
    <mergeCell ref="P135:P137"/>
    <mergeCell ref="Q135:Q137"/>
    <mergeCell ref="R135:R137"/>
    <mergeCell ref="S135:S137"/>
    <mergeCell ref="L131:L132"/>
    <mergeCell ref="M131:M132"/>
    <mergeCell ref="N131:N132"/>
    <mergeCell ref="P131:P132"/>
    <mergeCell ref="Q131:Q132"/>
    <mergeCell ref="R131:R132"/>
    <mergeCell ref="S131:S132"/>
    <mergeCell ref="T131:T132"/>
    <mergeCell ref="L129:L130"/>
    <mergeCell ref="M129:M130"/>
    <mergeCell ref="N129:N130"/>
    <mergeCell ref="O129:O130"/>
    <mergeCell ref="E138:E139"/>
    <mergeCell ref="A141:A145"/>
    <mergeCell ref="B141:B145"/>
    <mergeCell ref="C141:C142"/>
    <mergeCell ref="D141:D144"/>
    <mergeCell ref="E141:E144"/>
    <mergeCell ref="F148:F149"/>
    <mergeCell ref="L133:L134"/>
    <mergeCell ref="M133:M134"/>
    <mergeCell ref="F141:F142"/>
    <mergeCell ref="G141:G144"/>
    <mergeCell ref="H141:H144"/>
    <mergeCell ref="I141:I144"/>
    <mergeCell ref="J141:J144"/>
    <mergeCell ref="K141:K144"/>
    <mergeCell ref="C143:C144"/>
    <mergeCell ref="F143:F144"/>
    <mergeCell ref="A146:A151"/>
    <mergeCell ref="B146:B151"/>
    <mergeCell ref="D146:D148"/>
    <mergeCell ref="E146:E149"/>
    <mergeCell ref="G146:G149"/>
    <mergeCell ref="H146:H149"/>
    <mergeCell ref="I146:I149"/>
    <mergeCell ref="N133:N134"/>
    <mergeCell ref="O133:O134"/>
    <mergeCell ref="P133:P134"/>
    <mergeCell ref="F138:F139"/>
    <mergeCell ref="G138:G139"/>
    <mergeCell ref="H138:H139"/>
    <mergeCell ref="I138:I139"/>
    <mergeCell ref="J138:J139"/>
    <mergeCell ref="K138:K139"/>
    <mergeCell ref="V135:V137"/>
    <mergeCell ref="W135:W137"/>
    <mergeCell ref="X135:X137"/>
    <mergeCell ref="Y135:Y137"/>
    <mergeCell ref="Z135:Z137"/>
    <mergeCell ref="V148:V149"/>
    <mergeCell ref="W148:W149"/>
    <mergeCell ref="X148:X149"/>
    <mergeCell ref="Y148:Y149"/>
    <mergeCell ref="Z148:Z149"/>
    <mergeCell ref="P129:P130"/>
    <mergeCell ref="Q129:Q130"/>
    <mergeCell ref="R129:R130"/>
    <mergeCell ref="Z129:Z130"/>
    <mergeCell ref="Q133:Q134"/>
    <mergeCell ref="R133:R134"/>
    <mergeCell ref="S133:S134"/>
    <mergeCell ref="T133:T134"/>
    <mergeCell ref="U133:U134"/>
    <mergeCell ref="S129:S130"/>
    <mergeCell ref="T129:T130"/>
    <mergeCell ref="U129:U130"/>
    <mergeCell ref="V129:V130"/>
    <mergeCell ref="W129:W130"/>
    <mergeCell ref="X129:X130"/>
    <mergeCell ref="Y129:Y130"/>
    <mergeCell ref="U131:U132"/>
    <mergeCell ref="Y131:Y132"/>
    <mergeCell ref="S122:S123"/>
    <mergeCell ref="T122:T123"/>
    <mergeCell ref="U122:U123"/>
    <mergeCell ref="Q124:Q125"/>
    <mergeCell ref="R124:R125"/>
    <mergeCell ref="S124:S125"/>
    <mergeCell ref="Z131:Z132"/>
    <mergeCell ref="V133:V134"/>
    <mergeCell ref="W133:W134"/>
    <mergeCell ref="X133:X134"/>
    <mergeCell ref="Y133:Y134"/>
    <mergeCell ref="Z133:Z134"/>
    <mergeCell ref="A198:A199"/>
    <mergeCell ref="B156:B160"/>
    <mergeCell ref="B152:B155"/>
    <mergeCell ref="B161:B162"/>
    <mergeCell ref="B170:B171"/>
    <mergeCell ref="V131:V132"/>
    <mergeCell ref="Y85:Y90"/>
    <mergeCell ref="Y91:Y93"/>
    <mergeCell ref="C203:C205"/>
    <mergeCell ref="D203:D205"/>
    <mergeCell ref="C192:C193"/>
    <mergeCell ref="D192:D193"/>
    <mergeCell ref="B194:B195"/>
    <mergeCell ref="C194:C195"/>
    <mergeCell ref="D194:D195"/>
    <mergeCell ref="B196:B197"/>
    <mergeCell ref="C196:C197"/>
    <mergeCell ref="D196:D197"/>
    <mergeCell ref="W131:W132"/>
    <mergeCell ref="X131:X132"/>
    <mergeCell ref="T120:T121"/>
    <mergeCell ref="U120:U121"/>
    <mergeCell ref="Q122:Q123"/>
    <mergeCell ref="R122:R123"/>
    <mergeCell ref="L120:L121"/>
    <mergeCell ref="L122:L123"/>
    <mergeCell ref="E121:E122"/>
    <mergeCell ref="N120:N121"/>
    <mergeCell ref="O120:O121"/>
    <mergeCell ref="N122:N123"/>
    <mergeCell ref="P122:P123"/>
    <mergeCell ref="N124:N125"/>
    <mergeCell ref="O124:O125"/>
    <mergeCell ref="P124:P125"/>
    <mergeCell ref="L124:L125"/>
    <mergeCell ref="M124:M125"/>
    <mergeCell ref="M120:M121"/>
    <mergeCell ref="M122:M123"/>
    <mergeCell ref="E125:E127"/>
    <mergeCell ref="F125:F127"/>
    <mergeCell ref="G125:G127"/>
    <mergeCell ref="H125:H127"/>
    <mergeCell ref="I125:I127"/>
    <mergeCell ref="J125:J127"/>
    <mergeCell ref="K125:K127"/>
    <mergeCell ref="F121:F122"/>
    <mergeCell ref="G121:G122"/>
    <mergeCell ref="H121:H122"/>
    <mergeCell ref="A1:C5"/>
    <mergeCell ref="A6:C6"/>
    <mergeCell ref="A7:A9"/>
    <mergeCell ref="Z80:Z81"/>
    <mergeCell ref="A82:A83"/>
    <mergeCell ref="B82:B83"/>
    <mergeCell ref="C82:C83"/>
    <mergeCell ref="D82:D83"/>
    <mergeCell ref="S80:S81"/>
    <mergeCell ref="T80:T81"/>
    <mergeCell ref="U80:U81"/>
    <mergeCell ref="V80:V81"/>
    <mergeCell ref="W80:W81"/>
    <mergeCell ref="N80:N81"/>
    <mergeCell ref="O80:O81"/>
    <mergeCell ref="P80:P81"/>
    <mergeCell ref="Q80:Q81"/>
    <mergeCell ref="H80:H81"/>
    <mergeCell ref="R80:R81"/>
    <mergeCell ref="I80:I81"/>
    <mergeCell ref="J80:J81"/>
    <mergeCell ref="K80:K81"/>
    <mergeCell ref="L80:L81"/>
    <mergeCell ref="M80:M81"/>
    <mergeCell ref="Y1:Z1"/>
    <mergeCell ref="T8:T9"/>
    <mergeCell ref="U8:U9"/>
    <mergeCell ref="V7:Z7"/>
    <mergeCell ref="Y2:Z3"/>
    <mergeCell ref="Y4:Z4"/>
    <mergeCell ref="Y5:Z5"/>
    <mergeCell ref="Y8:Y9"/>
    <mergeCell ref="Z8:Z9"/>
    <mergeCell ref="Q7:U7"/>
    <mergeCell ref="D1:X1"/>
    <mergeCell ref="D2:X5"/>
    <mergeCell ref="E7:F8"/>
    <mergeCell ref="V8:X8"/>
    <mergeCell ref="L8:N8"/>
    <mergeCell ref="L7:P7"/>
    <mergeCell ref="D7:D9"/>
    <mergeCell ref="G7:K7"/>
    <mergeCell ref="J8:J9"/>
    <mergeCell ref="O8:O9"/>
    <mergeCell ref="P8:P9"/>
    <mergeCell ref="Q8:S8"/>
    <mergeCell ref="K8:K9"/>
    <mergeCell ref="G8:I8"/>
    <mergeCell ref="B167:B168"/>
    <mergeCell ref="C27:C28"/>
    <mergeCell ref="B16:B19"/>
    <mergeCell ref="B20:B21"/>
    <mergeCell ref="B22:B23"/>
    <mergeCell ref="X80:X81"/>
    <mergeCell ref="Y80:Y81"/>
    <mergeCell ref="T91:T93"/>
    <mergeCell ref="T85:T90"/>
    <mergeCell ref="J85:J90"/>
    <mergeCell ref="O85:O90"/>
    <mergeCell ref="D91:D93"/>
    <mergeCell ref="E91:E93"/>
    <mergeCell ref="J91:J93"/>
    <mergeCell ref="O91:O93"/>
    <mergeCell ref="T124:T125"/>
    <mergeCell ref="U124:U125"/>
    <mergeCell ref="Q120:Q121"/>
    <mergeCell ref="R120:R121"/>
    <mergeCell ref="S120:S121"/>
    <mergeCell ref="K119:K120"/>
    <mergeCell ref="C121:C122"/>
    <mergeCell ref="D121:D122"/>
    <mergeCell ref="B122:B123"/>
    <mergeCell ref="B27:B36"/>
    <mergeCell ref="B37:B44"/>
    <mergeCell ref="D28:D29"/>
    <mergeCell ref="B174:B176"/>
    <mergeCell ref="B177:B178"/>
    <mergeCell ref="B7:B9"/>
    <mergeCell ref="A190:A197"/>
    <mergeCell ref="B192:B193"/>
    <mergeCell ref="A203:A205"/>
    <mergeCell ref="B203:B205"/>
    <mergeCell ref="C7:C9"/>
    <mergeCell ref="A80:A81"/>
    <mergeCell ref="B80:B81"/>
    <mergeCell ref="C80:C81"/>
    <mergeCell ref="B85:B90"/>
    <mergeCell ref="A91:A93"/>
    <mergeCell ref="B91:B93"/>
    <mergeCell ref="B10:B12"/>
    <mergeCell ref="B13:B15"/>
    <mergeCell ref="B117:B119"/>
    <mergeCell ref="A120:A125"/>
    <mergeCell ref="B120:B121"/>
    <mergeCell ref="B124:B125"/>
    <mergeCell ref="C170:C171"/>
  </mergeCells>
  <dataValidations count="3">
    <dataValidation type="whole" errorStyle="warning" operator="greaterThanOrEqual" allowBlank="1" showInputMessage="1" showErrorMessage="1" errorTitle="Valor erróneo" error="Sólo se permite valores igual o mayores que cero (0)" promptTitle="Información" prompt="Sólo se permite valores enteros" sqref="Q135:R135 Q138:R148 R104 L51:L52 L126:M126 Q129:R129 R131 M104:M106 W119 V129:W129 L185 Y127 M165 Q169:Q182 L183:M184 Q82:R96 M163 M160:M161 L152:L156 V169:W171 G82:H97 V172:V183 G190:H1048576 Q97:Q104 W131 V120:W120 W121:W122 M118:M120 O118 V133:W133 V135:W135 V138:W148 L160:L171 V10:W32 G10:H50 V82:W104 M122 M124 L82:M96 G64:H80 V64:W80 G182:H183 V150:W151 T118 R119 Q124:R124 Q120:R120 R122 V41:W59 V33:V40 W33:W36 L97:L106 L10:M50 V123:W127 L64:M80 M127:M129 T127 R128 O127 W128 M138:M148 Q150:R151 Q133:R133 M131 M133 Q126:R127 M135 G155:H156 V165:V166 M150:M153 Q152 V152:V153 R171 M171 M167:M168 V167:W167 Q167:R167 V107:W118 V160:V163 V155:V156 Q160:Q162 Q155 L107:M117 Q107:R118 Q165:Q166 M155:M156 G150:H150 H140:H141 J117 H121 H119 H123 H125 H128:H138 G145:H146 Q10:R80 Q183:R1048576 L186:M1048576 V184:W1048576 G109:H118 G152:H153 G165:H166 G160:H163 H187">
      <formula1>0</formula1>
    </dataValidation>
    <dataValidation type="decimal" operator="greaterThanOrEqual" allowBlank="1" showInputMessage="1" showErrorMessage="1" sqref="F172:F181">
      <formula1>-1000000000000</formula1>
    </dataValidation>
    <dataValidation type="decimal" operator="greaterThanOrEqual" allowBlank="1" showInputMessage="1" showErrorMessage="1" sqref="R172:R182 L179:M182 L172:L178 M173:M178 G172:G178 G179:H181 H173:H178 W172:W183">
      <formula1>-1000000000</formula1>
    </dataValidation>
  </dataValidations>
  <printOptions horizontalCentered="1"/>
  <pageMargins left="0.15748031496062992" right="0.15748031496062992" top="0.94488188976377951" bottom="0.59055118110236215" header="0.31496062992125984" footer="0.27559055118110237"/>
  <pageSetup paperSize="5" scale="40" orientation="landscape" horizontalDpi="4294967293" verticalDpi="4294967293" r:id="rId1"/>
  <headerFooter>
    <oddHeader>&amp;C&amp;"Arial Black,Normal"&amp;36&amp;K00-004COPIA CONTROLADA</oddHeader>
  </headerFooter>
  <drawing r:id="rId2"/>
  <legacyDrawing r:id="rId3"/>
  <oleObjects>
    <mc:AlternateContent xmlns:mc="http://schemas.openxmlformats.org/markup-compatibility/2006">
      <mc:Choice Requires="x14">
        <oleObject progId="Word.Picture.8" shapeId="3073" r:id="rId4">
          <objectPr defaultSize="0" autoPict="0" r:id="rId5">
            <anchor moveWithCells="1" sizeWithCells="1">
              <from>
                <xdr:col>1</xdr:col>
                <xdr:colOff>495300</xdr:colOff>
                <xdr:row>0</xdr:row>
                <xdr:rowOff>104775</xdr:rowOff>
              </from>
              <to>
                <xdr:col>2</xdr:col>
                <xdr:colOff>752475</xdr:colOff>
                <xdr:row>4</xdr:row>
                <xdr:rowOff>104775</xdr:rowOff>
              </to>
            </anchor>
          </objectPr>
        </oleObject>
      </mc:Choice>
      <mc:Fallback>
        <oleObject progId="Word.Picture.8" shapeId="3073" r:id="rId4"/>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98"/>
  <sheetViews>
    <sheetView zoomScale="10" zoomScaleNormal="10" workbookViewId="0"/>
  </sheetViews>
  <sheetFormatPr baseColWidth="10" defaultRowHeight="15" x14ac:dyDescent="0.25"/>
  <cols>
    <col min="2" max="2" width="22.42578125" customWidth="1"/>
    <col min="3" max="3" width="24" customWidth="1"/>
    <col min="4" max="4" width="23.28515625" customWidth="1"/>
    <col min="5" max="5" width="26" customWidth="1"/>
    <col min="6" max="6" width="31.140625" customWidth="1"/>
    <col min="7" max="7" width="26.28515625" customWidth="1"/>
  </cols>
  <sheetData>
    <row r="1" spans="1:7" ht="18" x14ac:dyDescent="0.25">
      <c r="A1" s="39"/>
      <c r="B1" s="39"/>
      <c r="C1" s="280" t="s">
        <v>100</v>
      </c>
      <c r="D1" s="280"/>
      <c r="E1" s="280"/>
      <c r="F1" s="39"/>
      <c r="G1" s="39"/>
    </row>
    <row r="2" spans="1:7" ht="18" x14ac:dyDescent="0.25">
      <c r="A2" s="39"/>
      <c r="C2" s="280" t="s">
        <v>101</v>
      </c>
      <c r="D2" s="280"/>
      <c r="E2" s="280"/>
      <c r="F2" s="39"/>
      <c r="G2" s="39"/>
    </row>
    <row r="3" spans="1:7" ht="18" x14ac:dyDescent="0.25">
      <c r="A3" s="39"/>
      <c r="B3" s="39"/>
      <c r="C3" s="280" t="s">
        <v>102</v>
      </c>
      <c r="D3" s="280"/>
      <c r="E3" s="280"/>
      <c r="F3" s="39"/>
      <c r="G3" s="39"/>
    </row>
    <row r="4" spans="1:7" x14ac:dyDescent="0.25">
      <c r="A4" s="39"/>
      <c r="B4" s="39"/>
      <c r="C4" s="39"/>
      <c r="D4" s="39"/>
      <c r="E4" s="39"/>
      <c r="F4" s="39"/>
      <c r="G4" s="39"/>
    </row>
    <row r="5" spans="1:7" ht="27.75" x14ac:dyDescent="0.25">
      <c r="A5" s="39"/>
      <c r="B5" s="281" t="s">
        <v>103</v>
      </c>
      <c r="C5" s="281"/>
      <c r="D5" s="281"/>
      <c r="E5" s="281"/>
      <c r="F5" s="281"/>
      <c r="G5" s="281"/>
    </row>
    <row r="6" spans="1:7" ht="23.25" x14ac:dyDescent="0.25">
      <c r="A6" s="39"/>
      <c r="B6" s="282" t="s">
        <v>104</v>
      </c>
      <c r="C6" s="282"/>
      <c r="D6" s="282"/>
      <c r="E6" s="282"/>
      <c r="F6" s="282"/>
      <c r="G6" s="282"/>
    </row>
    <row r="7" spans="1:7" ht="31.5" x14ac:dyDescent="0.25">
      <c r="A7" s="39"/>
      <c r="B7" s="40" t="s">
        <v>105</v>
      </c>
      <c r="C7" s="283" t="s">
        <v>106</v>
      </c>
      <c r="D7" s="284"/>
      <c r="E7" s="40" t="s">
        <v>107</v>
      </c>
      <c r="F7" s="40" t="s">
        <v>108</v>
      </c>
      <c r="G7" s="40" t="s">
        <v>109</v>
      </c>
    </row>
    <row r="8" spans="1:7" ht="135" x14ac:dyDescent="0.25">
      <c r="A8" s="39"/>
      <c r="B8" s="41" t="s">
        <v>110</v>
      </c>
      <c r="C8" s="42">
        <v>1.1000000000000001</v>
      </c>
      <c r="D8" s="43" t="s">
        <v>111</v>
      </c>
      <c r="E8" s="43" t="s">
        <v>112</v>
      </c>
      <c r="F8" s="42" t="s">
        <v>113</v>
      </c>
      <c r="G8" s="42">
        <v>2018</v>
      </c>
    </row>
    <row r="9" spans="1:7" ht="210" x14ac:dyDescent="0.25">
      <c r="A9" s="39"/>
      <c r="B9" s="41"/>
      <c r="C9" s="42">
        <v>1.2</v>
      </c>
      <c r="D9" s="43" t="s">
        <v>114</v>
      </c>
      <c r="E9" s="43" t="s">
        <v>115</v>
      </c>
      <c r="F9" s="42" t="s">
        <v>116</v>
      </c>
      <c r="G9" s="42">
        <v>2018</v>
      </c>
    </row>
    <row r="10" spans="1:7" ht="270" x14ac:dyDescent="0.25">
      <c r="A10" s="39"/>
      <c r="B10" s="41"/>
      <c r="C10" s="42" t="s">
        <v>117</v>
      </c>
      <c r="D10" s="43" t="s">
        <v>118</v>
      </c>
      <c r="E10" s="43" t="s">
        <v>119</v>
      </c>
      <c r="F10" s="42" t="s">
        <v>120</v>
      </c>
      <c r="G10" s="42">
        <v>2018</v>
      </c>
    </row>
    <row r="11" spans="1:7" ht="75" x14ac:dyDescent="0.25">
      <c r="A11" s="39"/>
      <c r="B11" s="41"/>
      <c r="C11" s="42">
        <v>1.3</v>
      </c>
      <c r="D11" s="43" t="s">
        <v>121</v>
      </c>
      <c r="E11" s="43" t="s">
        <v>122</v>
      </c>
      <c r="F11" s="42" t="s">
        <v>123</v>
      </c>
      <c r="G11" s="42">
        <v>2018</v>
      </c>
    </row>
    <row r="12" spans="1:7" ht="150" x14ac:dyDescent="0.25">
      <c r="A12" s="39"/>
      <c r="B12" s="285" t="s">
        <v>124</v>
      </c>
      <c r="C12" s="42" t="s">
        <v>125</v>
      </c>
      <c r="D12" s="43" t="s">
        <v>126</v>
      </c>
      <c r="E12" s="43" t="s">
        <v>127</v>
      </c>
      <c r="F12" s="42" t="s">
        <v>128</v>
      </c>
      <c r="G12" s="42" t="s">
        <v>129</v>
      </c>
    </row>
    <row r="13" spans="1:7" ht="90" x14ac:dyDescent="0.25">
      <c r="A13" s="39"/>
      <c r="B13" s="285"/>
      <c r="C13" s="42" t="s">
        <v>130</v>
      </c>
      <c r="D13" s="43" t="s">
        <v>131</v>
      </c>
      <c r="E13" s="43" t="s">
        <v>132</v>
      </c>
      <c r="F13" s="42" t="s">
        <v>128</v>
      </c>
      <c r="G13" s="42" t="s">
        <v>133</v>
      </c>
    </row>
    <row r="14" spans="1:7" ht="90" x14ac:dyDescent="0.25">
      <c r="A14" s="39"/>
      <c r="B14" s="285"/>
      <c r="C14" s="42" t="s">
        <v>134</v>
      </c>
      <c r="D14" s="43" t="s">
        <v>135</v>
      </c>
      <c r="E14" s="43" t="s">
        <v>136</v>
      </c>
      <c r="F14" s="42" t="s">
        <v>128</v>
      </c>
      <c r="G14" s="42" t="s">
        <v>129</v>
      </c>
    </row>
    <row r="15" spans="1:7" ht="75" x14ac:dyDescent="0.25">
      <c r="A15" s="39"/>
      <c r="B15" s="285"/>
      <c r="C15" s="42" t="s">
        <v>137</v>
      </c>
      <c r="D15" s="43" t="s">
        <v>138</v>
      </c>
      <c r="E15" s="43" t="s">
        <v>139</v>
      </c>
      <c r="F15" s="42" t="s">
        <v>140</v>
      </c>
      <c r="G15" s="42" t="s">
        <v>141</v>
      </c>
    </row>
    <row r="16" spans="1:7" ht="180" x14ac:dyDescent="0.25">
      <c r="A16" s="39"/>
      <c r="B16" s="285"/>
      <c r="C16" s="42" t="s">
        <v>142</v>
      </c>
      <c r="D16" s="43" t="s">
        <v>143</v>
      </c>
      <c r="E16" s="43" t="s">
        <v>144</v>
      </c>
      <c r="F16" s="42" t="s">
        <v>140</v>
      </c>
      <c r="G16" s="42" t="s">
        <v>141</v>
      </c>
    </row>
    <row r="17" spans="1:7" ht="165" x14ac:dyDescent="0.25">
      <c r="A17" s="39"/>
      <c r="B17" s="286" t="s">
        <v>145</v>
      </c>
      <c r="C17" s="42" t="s">
        <v>146</v>
      </c>
      <c r="D17" s="43" t="s">
        <v>147</v>
      </c>
      <c r="E17" s="43" t="s">
        <v>148</v>
      </c>
      <c r="F17" s="42" t="s">
        <v>149</v>
      </c>
      <c r="G17" s="42" t="s">
        <v>141</v>
      </c>
    </row>
    <row r="18" spans="1:7" ht="135" x14ac:dyDescent="0.25">
      <c r="A18" s="39"/>
      <c r="B18" s="286"/>
      <c r="C18" s="42" t="s">
        <v>150</v>
      </c>
      <c r="D18" s="43" t="s">
        <v>151</v>
      </c>
      <c r="E18" s="43" t="s">
        <v>152</v>
      </c>
      <c r="F18" s="42" t="s">
        <v>153</v>
      </c>
      <c r="G18" s="42" t="s">
        <v>129</v>
      </c>
    </row>
    <row r="19" spans="1:7" ht="105" x14ac:dyDescent="0.25">
      <c r="A19" s="39"/>
      <c r="B19" s="286"/>
      <c r="C19" s="42" t="s">
        <v>154</v>
      </c>
      <c r="D19" s="43" t="s">
        <v>155</v>
      </c>
      <c r="E19" s="43" t="s">
        <v>156</v>
      </c>
      <c r="F19" s="42" t="s">
        <v>157</v>
      </c>
      <c r="G19" s="42" t="s">
        <v>141</v>
      </c>
    </row>
    <row r="20" spans="1:7" ht="105" x14ac:dyDescent="0.25">
      <c r="A20" s="39"/>
      <c r="B20" s="286"/>
      <c r="C20" s="42" t="s">
        <v>158</v>
      </c>
      <c r="D20" s="43" t="s">
        <v>159</v>
      </c>
      <c r="E20" s="43" t="s">
        <v>160</v>
      </c>
      <c r="F20" s="42" t="s">
        <v>161</v>
      </c>
      <c r="G20" s="42" t="s">
        <v>133</v>
      </c>
    </row>
    <row r="21" spans="1:7" ht="105" x14ac:dyDescent="0.25">
      <c r="A21" s="39"/>
      <c r="B21" s="286"/>
      <c r="C21" s="42" t="s">
        <v>162</v>
      </c>
      <c r="D21" s="43" t="s">
        <v>163</v>
      </c>
      <c r="E21" s="43" t="s">
        <v>164</v>
      </c>
      <c r="F21" s="42" t="s">
        <v>161</v>
      </c>
      <c r="G21" s="42" t="s">
        <v>133</v>
      </c>
    </row>
    <row r="22" spans="1:7" ht="210" x14ac:dyDescent="0.25">
      <c r="A22" s="39"/>
      <c r="B22" s="286"/>
      <c r="C22" s="42" t="s">
        <v>165</v>
      </c>
      <c r="D22" s="43" t="s">
        <v>166</v>
      </c>
      <c r="E22" s="43" t="s">
        <v>167</v>
      </c>
      <c r="F22" s="42" t="s">
        <v>168</v>
      </c>
      <c r="G22" s="42" t="s">
        <v>169</v>
      </c>
    </row>
    <row r="23" spans="1:7" ht="30" x14ac:dyDescent="0.25">
      <c r="A23" s="39"/>
      <c r="B23" s="286"/>
      <c r="C23" s="42" t="s">
        <v>170</v>
      </c>
      <c r="D23" s="43" t="s">
        <v>171</v>
      </c>
      <c r="E23" s="43" t="s">
        <v>172</v>
      </c>
      <c r="F23" s="42" t="s">
        <v>173</v>
      </c>
      <c r="G23" s="42" t="s">
        <v>129</v>
      </c>
    </row>
    <row r="24" spans="1:7" ht="165" x14ac:dyDescent="0.25">
      <c r="A24" s="39"/>
      <c r="B24" s="286"/>
      <c r="C24" s="42" t="s">
        <v>174</v>
      </c>
      <c r="D24" s="43" t="s">
        <v>175</v>
      </c>
      <c r="E24" s="43" t="s">
        <v>176</v>
      </c>
      <c r="F24" s="42" t="s">
        <v>177</v>
      </c>
      <c r="G24" s="42" t="s">
        <v>169</v>
      </c>
    </row>
    <row r="25" spans="1:7" ht="300" x14ac:dyDescent="0.25">
      <c r="A25" s="39"/>
      <c r="B25" s="286" t="s">
        <v>145</v>
      </c>
      <c r="C25" s="42" t="s">
        <v>178</v>
      </c>
      <c r="D25" s="43" t="s">
        <v>179</v>
      </c>
      <c r="E25" s="43" t="s">
        <v>180</v>
      </c>
      <c r="F25" s="42" t="s">
        <v>181</v>
      </c>
      <c r="G25" s="42" t="s">
        <v>169</v>
      </c>
    </row>
    <row r="26" spans="1:7" ht="90" x14ac:dyDescent="0.25">
      <c r="A26" s="39"/>
      <c r="B26" s="286"/>
      <c r="C26" s="42" t="s">
        <v>182</v>
      </c>
      <c r="D26" s="43" t="s">
        <v>183</v>
      </c>
      <c r="E26" s="43" t="s">
        <v>184</v>
      </c>
      <c r="F26" s="43" t="s">
        <v>185</v>
      </c>
      <c r="G26" s="42" t="s">
        <v>169</v>
      </c>
    </row>
    <row r="27" spans="1:7" ht="120" x14ac:dyDescent="0.25">
      <c r="A27" s="39"/>
      <c r="B27" s="287" t="s">
        <v>186</v>
      </c>
      <c r="C27" s="42" t="s">
        <v>187</v>
      </c>
      <c r="D27" s="43" t="s">
        <v>188</v>
      </c>
      <c r="E27" s="43" t="s">
        <v>189</v>
      </c>
      <c r="F27" s="42" t="s">
        <v>190</v>
      </c>
      <c r="G27" s="42">
        <v>2018</v>
      </c>
    </row>
    <row r="28" spans="1:7" ht="105" x14ac:dyDescent="0.25">
      <c r="A28" s="39"/>
      <c r="B28" s="288"/>
      <c r="C28" s="42" t="s">
        <v>191</v>
      </c>
      <c r="D28" s="43" t="s">
        <v>192</v>
      </c>
      <c r="E28" s="43" t="s">
        <v>193</v>
      </c>
      <c r="F28" s="42" t="s">
        <v>194</v>
      </c>
      <c r="G28" s="42">
        <v>2018</v>
      </c>
    </row>
    <row r="29" spans="1:7" ht="180" x14ac:dyDescent="0.25">
      <c r="A29" s="39"/>
      <c r="B29" s="44" t="s">
        <v>195</v>
      </c>
      <c r="C29" s="42" t="s">
        <v>196</v>
      </c>
      <c r="D29" s="43" t="s">
        <v>197</v>
      </c>
      <c r="E29" s="43" t="s">
        <v>198</v>
      </c>
      <c r="F29" s="42" t="s">
        <v>199</v>
      </c>
      <c r="G29" s="42">
        <v>2018</v>
      </c>
    </row>
    <row r="30" spans="1:7" ht="150" x14ac:dyDescent="0.25">
      <c r="A30" s="39"/>
      <c r="B30" s="45" t="s">
        <v>200</v>
      </c>
      <c r="C30" s="42" t="s">
        <v>201</v>
      </c>
      <c r="D30" s="43" t="s">
        <v>202</v>
      </c>
      <c r="E30" s="43" t="s">
        <v>203</v>
      </c>
      <c r="F30" s="42" t="s">
        <v>204</v>
      </c>
      <c r="G30" s="42">
        <v>2018</v>
      </c>
    </row>
    <row r="34" spans="1:17" x14ac:dyDescent="0.25">
      <c r="A34" s="46"/>
      <c r="B34" s="46"/>
      <c r="C34" s="46"/>
      <c r="D34" s="46"/>
      <c r="E34" s="46"/>
      <c r="F34" s="46"/>
      <c r="G34" s="46"/>
      <c r="H34" s="46"/>
      <c r="I34" s="46"/>
      <c r="J34" s="46"/>
      <c r="K34" s="46"/>
      <c r="L34" s="46"/>
      <c r="M34" s="46"/>
      <c r="N34" s="46"/>
      <c r="O34" s="46"/>
      <c r="P34" s="46"/>
      <c r="Q34" s="46"/>
    </row>
    <row r="35" spans="1:17" ht="15.75" x14ac:dyDescent="0.25">
      <c r="A35" s="289" t="s">
        <v>205</v>
      </c>
      <c r="B35" s="290"/>
      <c r="C35" s="290"/>
      <c r="D35" s="290"/>
      <c r="E35" s="290"/>
      <c r="F35" s="290"/>
      <c r="G35" s="290"/>
      <c r="H35" s="290"/>
      <c r="I35" s="290"/>
      <c r="J35" s="290"/>
      <c r="K35" s="290"/>
      <c r="L35" s="290"/>
      <c r="M35" s="290"/>
      <c r="N35" s="290"/>
      <c r="O35" s="290"/>
      <c r="P35" s="290"/>
      <c r="Q35" s="290"/>
    </row>
    <row r="36" spans="1:17" ht="15.75" x14ac:dyDescent="0.25">
      <c r="A36" s="47"/>
      <c r="B36" s="48"/>
      <c r="C36" s="48"/>
      <c r="D36" s="48"/>
      <c r="E36" s="48"/>
      <c r="F36" s="48"/>
      <c r="G36" s="48"/>
      <c r="H36" s="48"/>
      <c r="I36" s="48"/>
      <c r="J36" s="48"/>
      <c r="K36" s="48"/>
      <c r="L36" s="48"/>
      <c r="M36" s="46"/>
      <c r="N36" s="46"/>
      <c r="O36" s="46"/>
      <c r="P36" s="46"/>
      <c r="Q36" s="46"/>
    </row>
    <row r="37" spans="1:17" ht="15.75" x14ac:dyDescent="0.25">
      <c r="A37" s="49"/>
      <c r="B37" s="276" t="s">
        <v>206</v>
      </c>
      <c r="C37" s="276"/>
      <c r="D37" s="276"/>
      <c r="E37" s="276"/>
      <c r="F37" s="276"/>
      <c r="G37" s="277" t="s">
        <v>207</v>
      </c>
      <c r="H37" s="278"/>
      <c r="I37" s="278"/>
      <c r="J37" s="279"/>
      <c r="K37" s="49"/>
      <c r="L37" s="48"/>
      <c r="M37" s="46"/>
      <c r="N37" s="46"/>
      <c r="O37" s="46"/>
      <c r="P37" s="46"/>
      <c r="Q37" s="46"/>
    </row>
    <row r="38" spans="1:17" ht="25.5" x14ac:dyDescent="0.25">
      <c r="A38" s="50"/>
      <c r="B38" s="51"/>
      <c r="C38" s="51"/>
      <c r="D38" s="51"/>
      <c r="E38" s="51"/>
      <c r="F38" s="51"/>
      <c r="G38" s="51"/>
      <c r="H38" s="51"/>
      <c r="I38" s="52"/>
      <c r="J38" s="52"/>
      <c r="K38" s="51"/>
      <c r="L38" s="51"/>
      <c r="M38" s="46"/>
      <c r="N38" s="46"/>
      <c r="O38" s="46"/>
      <c r="P38" s="46"/>
      <c r="Q38" s="46"/>
    </row>
    <row r="39" spans="1:17" x14ac:dyDescent="0.25">
      <c r="A39" s="49"/>
      <c r="B39" s="276" t="s">
        <v>208</v>
      </c>
      <c r="C39" s="276"/>
      <c r="D39" s="276"/>
      <c r="E39" s="276"/>
      <c r="F39" s="276"/>
      <c r="G39" s="291" t="s">
        <v>209</v>
      </c>
      <c r="H39" s="292"/>
      <c r="I39" s="293"/>
      <c r="J39" s="53"/>
      <c r="K39" s="49"/>
      <c r="L39" s="54" t="s">
        <v>210</v>
      </c>
      <c r="M39" s="55" t="s">
        <v>211</v>
      </c>
      <c r="N39" s="46"/>
      <c r="O39" s="46"/>
      <c r="P39" s="46"/>
      <c r="Q39" s="46"/>
    </row>
    <row r="40" spans="1:17" ht="15.75" x14ac:dyDescent="0.25">
      <c r="A40" s="56"/>
      <c r="B40" s="57"/>
      <c r="C40" s="46"/>
      <c r="D40" s="46"/>
      <c r="E40" s="46"/>
      <c r="F40" s="58"/>
      <c r="G40" s="57"/>
      <c r="H40" s="57"/>
      <c r="I40" s="57"/>
      <c r="J40" s="58"/>
      <c r="K40" s="59"/>
      <c r="L40" s="58"/>
      <c r="M40" s="58"/>
      <c r="N40" s="46"/>
      <c r="O40" s="46"/>
      <c r="P40" s="46"/>
      <c r="Q40" s="46"/>
    </row>
    <row r="41" spans="1:17" ht="25.5" x14ac:dyDescent="0.25">
      <c r="A41" s="49"/>
      <c r="B41" s="276" t="s">
        <v>212</v>
      </c>
      <c r="C41" s="276"/>
      <c r="D41" s="276"/>
      <c r="E41" s="276"/>
      <c r="F41" s="276"/>
      <c r="G41" s="291" t="s">
        <v>213</v>
      </c>
      <c r="H41" s="292"/>
      <c r="I41" s="293"/>
      <c r="J41" s="60"/>
      <c r="K41" s="61"/>
      <c r="L41" s="54" t="s">
        <v>214</v>
      </c>
      <c r="M41" s="55">
        <v>2018</v>
      </c>
      <c r="N41" s="46"/>
      <c r="O41" s="46"/>
      <c r="P41" s="46"/>
      <c r="Q41" s="46"/>
    </row>
    <row r="42" spans="1:17" x14ac:dyDescent="0.25">
      <c r="A42" s="54"/>
      <c r="B42" s="54"/>
      <c r="C42" s="46"/>
      <c r="D42" s="46"/>
      <c r="E42" s="46"/>
      <c r="F42" s="62"/>
      <c r="G42" s="54"/>
      <c r="H42" s="54"/>
      <c r="I42" s="54"/>
      <c r="J42" s="60"/>
      <c r="K42" s="61"/>
      <c r="L42" s="49"/>
      <c r="M42" s="46"/>
      <c r="N42" s="46"/>
      <c r="O42" s="46"/>
      <c r="P42" s="46"/>
      <c r="Q42" s="46"/>
    </row>
    <row r="43" spans="1:17" x14ac:dyDescent="0.25">
      <c r="A43" s="49"/>
      <c r="B43" s="276" t="s">
        <v>215</v>
      </c>
      <c r="C43" s="276"/>
      <c r="D43" s="276"/>
      <c r="E43" s="276"/>
      <c r="F43" s="276"/>
      <c r="G43" s="294" t="s">
        <v>216</v>
      </c>
      <c r="H43" s="295"/>
      <c r="I43" s="296"/>
      <c r="J43" s="60"/>
      <c r="K43" s="61"/>
      <c r="L43" s="49"/>
      <c r="M43" s="46"/>
      <c r="N43" s="46"/>
      <c r="O43" s="46"/>
      <c r="P43" s="46"/>
      <c r="Q43" s="46"/>
    </row>
    <row r="44" spans="1:17" x14ac:dyDescent="0.25">
      <c r="A44" s="46"/>
      <c r="B44" s="46"/>
      <c r="C44" s="46"/>
      <c r="D44" s="46"/>
      <c r="E44" s="46"/>
      <c r="F44" s="46"/>
      <c r="G44" s="46"/>
      <c r="H44" s="46"/>
      <c r="I44" s="46"/>
      <c r="J44" s="46"/>
      <c r="K44" s="46"/>
      <c r="L44" s="46"/>
      <c r="M44" s="46"/>
      <c r="N44" s="46"/>
      <c r="O44" s="46"/>
      <c r="P44" s="46"/>
      <c r="Q44" s="46"/>
    </row>
    <row r="45" spans="1:17" x14ac:dyDescent="0.25">
      <c r="A45" s="297" t="s">
        <v>217</v>
      </c>
      <c r="B45" s="298"/>
      <c r="C45" s="298"/>
      <c r="D45" s="298"/>
      <c r="E45" s="298"/>
      <c r="F45" s="298"/>
      <c r="G45" s="298"/>
      <c r="H45" s="299"/>
      <c r="I45" s="297" t="s">
        <v>218</v>
      </c>
      <c r="J45" s="298"/>
      <c r="K45" s="298"/>
      <c r="L45" s="298"/>
      <c r="M45" s="299"/>
      <c r="N45" s="297" t="s">
        <v>219</v>
      </c>
      <c r="O45" s="298"/>
      <c r="P45" s="298"/>
      <c r="Q45" s="299"/>
    </row>
    <row r="46" spans="1:17" ht="36" x14ac:dyDescent="0.25">
      <c r="A46" s="297" t="s">
        <v>220</v>
      </c>
      <c r="B46" s="298"/>
      <c r="C46" s="299"/>
      <c r="D46" s="297" t="s">
        <v>221</v>
      </c>
      <c r="E46" s="299"/>
      <c r="F46" s="297" t="s">
        <v>222</v>
      </c>
      <c r="G46" s="299"/>
      <c r="H46" s="63" t="s">
        <v>223</v>
      </c>
      <c r="I46" s="63" t="s">
        <v>224</v>
      </c>
      <c r="J46" s="63" t="s">
        <v>225</v>
      </c>
      <c r="K46" s="63" t="s">
        <v>226</v>
      </c>
      <c r="L46" s="63" t="s">
        <v>227</v>
      </c>
      <c r="M46" s="63" t="s">
        <v>228</v>
      </c>
      <c r="N46" s="63" t="s">
        <v>229</v>
      </c>
      <c r="O46" s="63" t="s">
        <v>230</v>
      </c>
      <c r="P46" s="63" t="s">
        <v>231</v>
      </c>
      <c r="Q46" s="63" t="s">
        <v>232</v>
      </c>
    </row>
    <row r="47" spans="1:17" ht="180" x14ac:dyDescent="0.25">
      <c r="A47" s="300" t="s">
        <v>233</v>
      </c>
      <c r="B47" s="301"/>
      <c r="C47" s="302"/>
      <c r="D47" s="303">
        <v>16544</v>
      </c>
      <c r="E47" s="304"/>
      <c r="F47" s="300" t="s">
        <v>234</v>
      </c>
      <c r="G47" s="302"/>
      <c r="H47" s="64" t="s">
        <v>235</v>
      </c>
      <c r="I47" s="65" t="s">
        <v>236</v>
      </c>
      <c r="J47" s="65" t="s">
        <v>237</v>
      </c>
      <c r="K47" s="65" t="s">
        <v>238</v>
      </c>
      <c r="L47" s="66" t="s">
        <v>239</v>
      </c>
      <c r="M47" s="66" t="s">
        <v>240</v>
      </c>
      <c r="N47" s="67" t="s">
        <v>241</v>
      </c>
      <c r="O47" s="67" t="s">
        <v>242</v>
      </c>
      <c r="P47" s="67" t="s">
        <v>243</v>
      </c>
      <c r="Q47" s="66" t="s">
        <v>244</v>
      </c>
    </row>
    <row r="48" spans="1:17" ht="156" x14ac:dyDescent="0.25">
      <c r="A48" s="300" t="s">
        <v>233</v>
      </c>
      <c r="B48" s="301"/>
      <c r="C48" s="302"/>
      <c r="D48" s="303">
        <v>23799</v>
      </c>
      <c r="E48" s="304"/>
      <c r="F48" s="300" t="s">
        <v>245</v>
      </c>
      <c r="G48" s="302"/>
      <c r="H48" s="64" t="s">
        <v>235</v>
      </c>
      <c r="I48" s="65" t="s">
        <v>246</v>
      </c>
      <c r="J48" s="68" t="s">
        <v>247</v>
      </c>
      <c r="K48" s="65" t="s">
        <v>238</v>
      </c>
      <c r="L48" s="66" t="s">
        <v>239</v>
      </c>
      <c r="M48" s="66" t="s">
        <v>248</v>
      </c>
      <c r="N48" s="67" t="s">
        <v>241</v>
      </c>
      <c r="O48" s="67" t="s">
        <v>242</v>
      </c>
      <c r="P48" s="67" t="s">
        <v>243</v>
      </c>
      <c r="Q48" s="66" t="s">
        <v>249</v>
      </c>
    </row>
    <row r="49" spans="1:17" ht="204" x14ac:dyDescent="0.25">
      <c r="A49" s="300" t="s">
        <v>233</v>
      </c>
      <c r="B49" s="301"/>
      <c r="C49" s="302"/>
      <c r="D49" s="303">
        <v>24226</v>
      </c>
      <c r="E49" s="304"/>
      <c r="F49" s="300" t="s">
        <v>250</v>
      </c>
      <c r="G49" s="302"/>
      <c r="H49" s="64" t="s">
        <v>235</v>
      </c>
      <c r="I49" s="65" t="s">
        <v>251</v>
      </c>
      <c r="J49" s="65" t="s">
        <v>237</v>
      </c>
      <c r="K49" s="65" t="s">
        <v>238</v>
      </c>
      <c r="L49" s="66" t="s">
        <v>239</v>
      </c>
      <c r="M49" s="66" t="s">
        <v>240</v>
      </c>
      <c r="N49" s="67" t="s">
        <v>241</v>
      </c>
      <c r="O49" s="67" t="s">
        <v>242</v>
      </c>
      <c r="P49" s="67" t="s">
        <v>243</v>
      </c>
      <c r="Q49" s="66" t="s">
        <v>244</v>
      </c>
    </row>
    <row r="50" spans="1:17" ht="204" x14ac:dyDescent="0.25">
      <c r="A50" s="300" t="s">
        <v>233</v>
      </c>
      <c r="B50" s="301"/>
      <c r="C50" s="302"/>
      <c r="D50" s="303">
        <v>24227</v>
      </c>
      <c r="E50" s="304"/>
      <c r="F50" s="300" t="s">
        <v>252</v>
      </c>
      <c r="G50" s="302"/>
      <c r="H50" s="64" t="s">
        <v>235</v>
      </c>
      <c r="I50" s="65" t="s">
        <v>251</v>
      </c>
      <c r="J50" s="65" t="s">
        <v>237</v>
      </c>
      <c r="K50" s="65" t="s">
        <v>238</v>
      </c>
      <c r="L50" s="66" t="s">
        <v>239</v>
      </c>
      <c r="M50" s="66" t="s">
        <v>240</v>
      </c>
      <c r="N50" s="67" t="s">
        <v>241</v>
      </c>
      <c r="O50" s="67" t="s">
        <v>242</v>
      </c>
      <c r="P50" s="67" t="s">
        <v>243</v>
      </c>
      <c r="Q50" s="66" t="s">
        <v>244</v>
      </c>
    </row>
    <row r="51" spans="1:17" ht="204" x14ac:dyDescent="0.25">
      <c r="A51" s="300" t="s">
        <v>253</v>
      </c>
      <c r="B51" s="301"/>
      <c r="C51" s="302"/>
      <c r="D51" s="303">
        <v>28561</v>
      </c>
      <c r="E51" s="304"/>
      <c r="F51" s="300" t="s">
        <v>254</v>
      </c>
      <c r="G51" s="302"/>
      <c r="H51" s="64" t="s">
        <v>235</v>
      </c>
      <c r="I51" s="65" t="s">
        <v>251</v>
      </c>
      <c r="J51" s="65" t="s">
        <v>237</v>
      </c>
      <c r="K51" s="65" t="s">
        <v>238</v>
      </c>
      <c r="L51" s="66" t="s">
        <v>239</v>
      </c>
      <c r="M51" s="66" t="s">
        <v>240</v>
      </c>
      <c r="N51" s="67" t="s">
        <v>241</v>
      </c>
      <c r="O51" s="67" t="s">
        <v>242</v>
      </c>
      <c r="P51" s="67" t="s">
        <v>243</v>
      </c>
      <c r="Q51" s="66" t="s">
        <v>244</v>
      </c>
    </row>
    <row r="54" spans="1:17" ht="18" x14ac:dyDescent="0.25">
      <c r="A54" s="39"/>
      <c r="B54" s="39"/>
      <c r="C54" s="69" t="s">
        <v>100</v>
      </c>
      <c r="D54" s="69"/>
      <c r="E54" s="69"/>
      <c r="F54" s="39"/>
      <c r="G54" s="39"/>
    </row>
    <row r="55" spans="1:17" ht="18" x14ac:dyDescent="0.25">
      <c r="A55" s="39"/>
      <c r="B55" s="39"/>
      <c r="C55" s="280" t="s">
        <v>101</v>
      </c>
      <c r="D55" s="280"/>
      <c r="E55" s="280"/>
      <c r="F55" s="39"/>
      <c r="G55" s="39"/>
    </row>
    <row r="56" spans="1:17" ht="18" x14ac:dyDescent="0.25">
      <c r="A56" s="39"/>
      <c r="B56" s="39"/>
      <c r="C56" s="280" t="s">
        <v>255</v>
      </c>
      <c r="D56" s="280"/>
      <c r="E56" s="280"/>
      <c r="F56" s="39"/>
      <c r="G56" s="39"/>
    </row>
    <row r="57" spans="1:17" ht="27.75" x14ac:dyDescent="0.25">
      <c r="A57" s="39"/>
      <c r="B57" s="281" t="s">
        <v>103</v>
      </c>
      <c r="C57" s="281"/>
      <c r="D57" s="281"/>
      <c r="E57" s="281"/>
      <c r="F57" s="281"/>
      <c r="G57" s="281"/>
    </row>
    <row r="58" spans="1:17" ht="23.25" x14ac:dyDescent="0.25">
      <c r="A58" s="39"/>
      <c r="B58" s="282" t="s">
        <v>256</v>
      </c>
      <c r="C58" s="282"/>
      <c r="D58" s="282"/>
      <c r="E58" s="282"/>
      <c r="F58" s="282"/>
      <c r="G58" s="282"/>
    </row>
    <row r="59" spans="1:17" ht="31.5" x14ac:dyDescent="0.25">
      <c r="A59" s="39"/>
      <c r="B59" s="40" t="s">
        <v>105</v>
      </c>
      <c r="C59" s="283" t="s">
        <v>106</v>
      </c>
      <c r="D59" s="284"/>
      <c r="E59" s="40" t="s">
        <v>107</v>
      </c>
      <c r="F59" s="40" t="s">
        <v>108</v>
      </c>
      <c r="G59" s="40" t="s">
        <v>109</v>
      </c>
    </row>
    <row r="60" spans="1:17" ht="255" x14ac:dyDescent="0.25">
      <c r="A60" s="39"/>
      <c r="B60" s="305" t="s">
        <v>257</v>
      </c>
      <c r="C60" s="42" t="s">
        <v>258</v>
      </c>
      <c r="D60" s="43" t="s">
        <v>259</v>
      </c>
      <c r="E60" s="43" t="s">
        <v>260</v>
      </c>
      <c r="F60" s="45" t="s">
        <v>261</v>
      </c>
      <c r="G60" s="45" t="s">
        <v>262</v>
      </c>
    </row>
    <row r="61" spans="1:17" ht="409.5" x14ac:dyDescent="0.25">
      <c r="A61" s="39"/>
      <c r="B61" s="306"/>
      <c r="C61" s="42" t="s">
        <v>263</v>
      </c>
      <c r="D61" s="43" t="s">
        <v>264</v>
      </c>
      <c r="E61" s="43" t="s">
        <v>265</v>
      </c>
      <c r="F61" s="45" t="s">
        <v>266</v>
      </c>
      <c r="G61" s="45" t="s">
        <v>267</v>
      </c>
    </row>
    <row r="62" spans="1:17" ht="195" x14ac:dyDescent="0.25">
      <c r="A62" s="39"/>
      <c r="B62" s="70" t="s">
        <v>268</v>
      </c>
      <c r="C62" s="42" t="s">
        <v>125</v>
      </c>
      <c r="D62" s="43" t="s">
        <v>269</v>
      </c>
      <c r="E62" s="43" t="s">
        <v>270</v>
      </c>
      <c r="F62" s="42" t="s">
        <v>271</v>
      </c>
      <c r="G62" s="42" t="s">
        <v>272</v>
      </c>
    </row>
    <row r="63" spans="1:17" ht="285" x14ac:dyDescent="0.25">
      <c r="A63" s="39"/>
      <c r="B63" s="70" t="s">
        <v>273</v>
      </c>
      <c r="C63" s="42" t="s">
        <v>187</v>
      </c>
      <c r="D63" s="43" t="s">
        <v>274</v>
      </c>
      <c r="E63" s="43" t="s">
        <v>275</v>
      </c>
      <c r="F63" s="45" t="s">
        <v>276</v>
      </c>
      <c r="G63" s="45" t="s">
        <v>74</v>
      </c>
    </row>
    <row r="64" spans="1:17" ht="60" x14ac:dyDescent="0.25">
      <c r="A64" s="39"/>
      <c r="B64" s="305" t="s">
        <v>277</v>
      </c>
      <c r="C64" s="42" t="s">
        <v>196</v>
      </c>
      <c r="D64" s="43" t="s">
        <v>278</v>
      </c>
      <c r="E64" s="43" t="s">
        <v>279</v>
      </c>
      <c r="F64" s="45" t="s">
        <v>280</v>
      </c>
      <c r="G64" s="45" t="s">
        <v>281</v>
      </c>
    </row>
    <row r="65" spans="1:8" ht="135" x14ac:dyDescent="0.25">
      <c r="A65" s="39"/>
      <c r="B65" s="307"/>
      <c r="C65" s="42" t="s">
        <v>282</v>
      </c>
      <c r="D65" s="43" t="s">
        <v>283</v>
      </c>
      <c r="E65" s="71" t="s">
        <v>284</v>
      </c>
      <c r="F65" s="45" t="s">
        <v>285</v>
      </c>
      <c r="G65" s="45" t="s">
        <v>286</v>
      </c>
    </row>
    <row r="69" spans="1:8" ht="18" x14ac:dyDescent="0.25">
      <c r="B69" s="39"/>
      <c r="C69" s="39"/>
      <c r="D69" s="69" t="s">
        <v>100</v>
      </c>
      <c r="E69" s="69"/>
      <c r="F69" s="69"/>
      <c r="G69" s="39"/>
      <c r="H69" s="39"/>
    </row>
    <row r="70" spans="1:8" ht="18" x14ac:dyDescent="0.25">
      <c r="B70" s="39"/>
      <c r="C70" s="39"/>
      <c r="D70" s="280" t="s">
        <v>101</v>
      </c>
      <c r="E70" s="280"/>
      <c r="F70" s="280"/>
      <c r="G70" s="39"/>
      <c r="H70" s="39"/>
    </row>
    <row r="71" spans="1:8" ht="18" x14ac:dyDescent="0.25">
      <c r="B71" s="39"/>
      <c r="C71" s="39"/>
      <c r="D71" s="280" t="s">
        <v>102</v>
      </c>
      <c r="E71" s="280"/>
      <c r="F71" s="280"/>
      <c r="G71" s="39"/>
      <c r="H71" s="39"/>
    </row>
    <row r="72" spans="1:8" ht="27.75" x14ac:dyDescent="0.25">
      <c r="B72" s="39"/>
      <c r="C72" s="281" t="s">
        <v>103</v>
      </c>
      <c r="D72" s="281"/>
      <c r="E72" s="281"/>
      <c r="F72" s="281"/>
      <c r="G72" s="281"/>
      <c r="H72" s="281"/>
    </row>
    <row r="73" spans="1:8" ht="23.25" x14ac:dyDescent="0.25">
      <c r="B73" s="39"/>
      <c r="C73" s="282" t="s">
        <v>287</v>
      </c>
      <c r="D73" s="282"/>
      <c r="E73" s="282"/>
      <c r="F73" s="282"/>
      <c r="G73" s="282"/>
      <c r="H73" s="282"/>
    </row>
    <row r="74" spans="1:8" ht="47.25" x14ac:dyDescent="0.25">
      <c r="B74" s="39"/>
      <c r="C74" s="40" t="s">
        <v>105</v>
      </c>
      <c r="D74" s="283" t="s">
        <v>106</v>
      </c>
      <c r="E74" s="284"/>
      <c r="F74" s="40" t="s">
        <v>107</v>
      </c>
      <c r="G74" s="40" t="s">
        <v>108</v>
      </c>
      <c r="H74" s="40" t="s">
        <v>109</v>
      </c>
    </row>
    <row r="75" spans="1:8" ht="105" x14ac:dyDescent="0.25">
      <c r="B75" s="39"/>
      <c r="C75" s="287" t="s">
        <v>288</v>
      </c>
      <c r="D75" s="45" t="s">
        <v>258</v>
      </c>
      <c r="E75" s="43" t="s">
        <v>289</v>
      </c>
      <c r="F75" s="43" t="s">
        <v>290</v>
      </c>
      <c r="G75" s="45" t="s">
        <v>291</v>
      </c>
      <c r="H75" s="45" t="s">
        <v>262</v>
      </c>
    </row>
    <row r="76" spans="1:8" ht="60" x14ac:dyDescent="0.25">
      <c r="B76" s="39"/>
      <c r="C76" s="288"/>
      <c r="D76" s="45" t="s">
        <v>263</v>
      </c>
      <c r="E76" s="43" t="s">
        <v>292</v>
      </c>
      <c r="F76" s="43" t="s">
        <v>293</v>
      </c>
      <c r="G76" s="45" t="s">
        <v>294</v>
      </c>
      <c r="H76" s="45">
        <v>2018</v>
      </c>
    </row>
    <row r="77" spans="1:8" ht="409.5" x14ac:dyDescent="0.25">
      <c r="B77" s="39"/>
      <c r="C77" s="44" t="s">
        <v>295</v>
      </c>
      <c r="D77" s="45" t="s">
        <v>125</v>
      </c>
      <c r="E77" s="43" t="s">
        <v>296</v>
      </c>
      <c r="F77" s="43" t="s">
        <v>297</v>
      </c>
      <c r="G77" s="45" t="s">
        <v>298</v>
      </c>
      <c r="H77" s="45" t="s">
        <v>267</v>
      </c>
    </row>
    <row r="78" spans="1:8" ht="90" x14ac:dyDescent="0.25">
      <c r="B78" s="39"/>
      <c r="C78" s="44" t="s">
        <v>299</v>
      </c>
      <c r="D78" s="45" t="s">
        <v>187</v>
      </c>
      <c r="E78" s="43" t="s">
        <v>300</v>
      </c>
      <c r="F78" s="43" t="s">
        <v>301</v>
      </c>
      <c r="G78" s="45" t="s">
        <v>302</v>
      </c>
      <c r="H78" s="45" t="s">
        <v>303</v>
      </c>
    </row>
    <row r="79" spans="1:8" ht="75" x14ac:dyDescent="0.25">
      <c r="B79" s="39"/>
      <c r="C79" s="44" t="s">
        <v>304</v>
      </c>
      <c r="D79" s="45" t="s">
        <v>196</v>
      </c>
      <c r="E79" s="43" t="s">
        <v>305</v>
      </c>
      <c r="F79" s="43" t="s">
        <v>306</v>
      </c>
      <c r="G79" s="45" t="s">
        <v>307</v>
      </c>
      <c r="H79" s="45">
        <v>2018</v>
      </c>
    </row>
    <row r="80" spans="1:8" ht="75" x14ac:dyDescent="0.25">
      <c r="B80" s="39"/>
      <c r="C80" s="285" t="s">
        <v>308</v>
      </c>
      <c r="D80" s="45" t="s">
        <v>201</v>
      </c>
      <c r="E80" s="43" t="s">
        <v>309</v>
      </c>
      <c r="F80" s="43" t="s">
        <v>310</v>
      </c>
      <c r="G80" s="45" t="s">
        <v>311</v>
      </c>
      <c r="H80" s="45" t="s">
        <v>133</v>
      </c>
    </row>
    <row r="81" spans="2:9" ht="75" x14ac:dyDescent="0.25">
      <c r="B81" s="39"/>
      <c r="C81" s="285"/>
      <c r="D81" s="45" t="s">
        <v>312</v>
      </c>
      <c r="E81" s="43" t="s">
        <v>313</v>
      </c>
      <c r="F81" s="43" t="s">
        <v>314</v>
      </c>
      <c r="G81" s="45" t="s">
        <v>315</v>
      </c>
      <c r="H81" s="45" t="s">
        <v>316</v>
      </c>
    </row>
    <row r="84" spans="2:9" ht="18" x14ac:dyDescent="0.25">
      <c r="B84" s="39"/>
      <c r="C84" s="39"/>
      <c r="D84" s="69" t="s">
        <v>100</v>
      </c>
      <c r="E84" s="69"/>
      <c r="F84" s="69"/>
      <c r="G84" s="39"/>
      <c r="H84" s="39"/>
      <c r="I84" s="72"/>
    </row>
    <row r="85" spans="2:9" ht="18" x14ac:dyDescent="0.25">
      <c r="B85" s="39"/>
      <c r="C85" s="39"/>
      <c r="D85" s="280" t="s">
        <v>101</v>
      </c>
      <c r="E85" s="280"/>
      <c r="F85" s="280"/>
      <c r="G85" s="39"/>
      <c r="H85" s="39"/>
      <c r="I85" s="72"/>
    </row>
    <row r="86" spans="2:9" ht="18" x14ac:dyDescent="0.25">
      <c r="B86" s="39"/>
      <c r="C86" s="39"/>
      <c r="D86" s="280" t="s">
        <v>317</v>
      </c>
      <c r="E86" s="280"/>
      <c r="F86" s="280"/>
      <c r="G86" s="39"/>
      <c r="H86" s="39"/>
      <c r="I86" s="72"/>
    </row>
    <row r="87" spans="2:9" ht="27.75" x14ac:dyDescent="0.25">
      <c r="B87" s="39"/>
      <c r="C87" s="281" t="s">
        <v>318</v>
      </c>
      <c r="D87" s="281"/>
      <c r="E87" s="281"/>
      <c r="F87" s="281"/>
      <c r="G87" s="281"/>
      <c r="H87" s="281"/>
      <c r="I87" s="281"/>
    </row>
    <row r="88" spans="2:9" ht="23.25" x14ac:dyDescent="0.25">
      <c r="B88" s="39"/>
      <c r="C88" s="282" t="s">
        <v>319</v>
      </c>
      <c r="D88" s="282"/>
      <c r="E88" s="282"/>
      <c r="F88" s="282"/>
      <c r="G88" s="282"/>
      <c r="H88" s="282"/>
      <c r="I88" s="282"/>
    </row>
    <row r="89" spans="2:9" ht="47.25" x14ac:dyDescent="0.25">
      <c r="B89" s="39"/>
      <c r="C89" s="40" t="s">
        <v>105</v>
      </c>
      <c r="D89" s="283" t="s">
        <v>106</v>
      </c>
      <c r="E89" s="284"/>
      <c r="F89" s="40" t="s">
        <v>107</v>
      </c>
      <c r="G89" s="40" t="s">
        <v>320</v>
      </c>
      <c r="H89" s="40" t="s">
        <v>108</v>
      </c>
      <c r="I89" s="40" t="s">
        <v>109</v>
      </c>
    </row>
    <row r="90" spans="2:9" ht="90" x14ac:dyDescent="0.25">
      <c r="B90" s="39"/>
      <c r="C90" s="287" t="s">
        <v>321</v>
      </c>
      <c r="D90" s="45" t="s">
        <v>258</v>
      </c>
      <c r="E90" s="73" t="s">
        <v>322</v>
      </c>
      <c r="F90" s="45" t="s">
        <v>323</v>
      </c>
      <c r="G90" s="45" t="s">
        <v>324</v>
      </c>
      <c r="H90" s="45" t="s">
        <v>37</v>
      </c>
      <c r="I90" s="45" t="s">
        <v>325</v>
      </c>
    </row>
    <row r="91" spans="2:9" ht="90" x14ac:dyDescent="0.25">
      <c r="B91" s="39"/>
      <c r="C91" s="288"/>
      <c r="D91" s="45" t="s">
        <v>263</v>
      </c>
      <c r="E91" s="73" t="s">
        <v>326</v>
      </c>
      <c r="F91" s="45" t="s">
        <v>327</v>
      </c>
      <c r="G91" s="45" t="s">
        <v>328</v>
      </c>
      <c r="H91" s="45" t="s">
        <v>37</v>
      </c>
      <c r="I91" s="45" t="s">
        <v>267</v>
      </c>
    </row>
    <row r="92" spans="2:9" ht="180" x14ac:dyDescent="0.25">
      <c r="B92" s="39"/>
      <c r="C92" s="288"/>
      <c r="D92" s="45" t="s">
        <v>329</v>
      </c>
      <c r="E92" s="73" t="s">
        <v>330</v>
      </c>
      <c r="F92" s="45" t="s">
        <v>331</v>
      </c>
      <c r="G92" s="45" t="s">
        <v>332</v>
      </c>
      <c r="H92" s="45" t="s">
        <v>333</v>
      </c>
      <c r="I92" s="45" t="s">
        <v>267</v>
      </c>
    </row>
    <row r="93" spans="2:9" ht="150" x14ac:dyDescent="0.25">
      <c r="B93" s="39"/>
      <c r="C93" s="288"/>
      <c r="D93" s="45" t="s">
        <v>334</v>
      </c>
      <c r="E93" s="73" t="s">
        <v>335</v>
      </c>
      <c r="F93" s="45" t="s">
        <v>336</v>
      </c>
      <c r="G93" s="45" t="s">
        <v>337</v>
      </c>
      <c r="H93" s="45" t="s">
        <v>338</v>
      </c>
      <c r="I93" s="45" t="s">
        <v>267</v>
      </c>
    </row>
    <row r="94" spans="2:9" ht="120" x14ac:dyDescent="0.25">
      <c r="B94" s="39"/>
      <c r="C94" s="288"/>
      <c r="D94" s="45" t="s">
        <v>339</v>
      </c>
      <c r="E94" s="73" t="s">
        <v>340</v>
      </c>
      <c r="F94" s="45" t="s">
        <v>341</v>
      </c>
      <c r="G94" s="45" t="s">
        <v>342</v>
      </c>
      <c r="H94" s="45" t="s">
        <v>343</v>
      </c>
      <c r="I94" s="45" t="s">
        <v>267</v>
      </c>
    </row>
    <row r="95" spans="2:9" ht="180" x14ac:dyDescent="0.25">
      <c r="B95" s="39"/>
      <c r="C95" s="44" t="s">
        <v>344</v>
      </c>
      <c r="D95" s="45" t="s">
        <v>125</v>
      </c>
      <c r="E95" s="73" t="s">
        <v>345</v>
      </c>
      <c r="F95" s="73" t="s">
        <v>346</v>
      </c>
      <c r="G95" s="73" t="s">
        <v>347</v>
      </c>
      <c r="H95" s="73" t="s">
        <v>348</v>
      </c>
      <c r="I95" s="45" t="s">
        <v>349</v>
      </c>
    </row>
    <row r="96" spans="2:9" ht="105" x14ac:dyDescent="0.25">
      <c r="B96" s="39"/>
      <c r="C96" s="44" t="s">
        <v>350</v>
      </c>
      <c r="D96" s="45" t="s">
        <v>187</v>
      </c>
      <c r="E96" s="45" t="s">
        <v>351</v>
      </c>
      <c r="F96" s="45" t="s">
        <v>352</v>
      </c>
      <c r="G96" s="45" t="s">
        <v>353</v>
      </c>
      <c r="H96" s="45" t="s">
        <v>354</v>
      </c>
      <c r="I96" s="45" t="s">
        <v>355</v>
      </c>
    </row>
    <row r="97" spans="2:9" ht="105" x14ac:dyDescent="0.25">
      <c r="B97" s="39"/>
      <c r="C97" s="44" t="s">
        <v>356</v>
      </c>
      <c r="D97" s="45" t="s">
        <v>196</v>
      </c>
      <c r="E97" s="45" t="s">
        <v>357</v>
      </c>
      <c r="F97" s="45" t="s">
        <v>358</v>
      </c>
      <c r="G97" s="45" t="s">
        <v>359</v>
      </c>
      <c r="H97" s="45" t="s">
        <v>37</v>
      </c>
      <c r="I97" s="45" t="s">
        <v>349</v>
      </c>
    </row>
    <row r="98" spans="2:9" ht="150" x14ac:dyDescent="0.25">
      <c r="B98" s="39"/>
      <c r="C98" s="45" t="s">
        <v>360</v>
      </c>
      <c r="D98" s="45" t="s">
        <v>201</v>
      </c>
      <c r="E98" s="45" t="s">
        <v>361</v>
      </c>
      <c r="F98" s="45" t="s">
        <v>362</v>
      </c>
      <c r="G98" s="45" t="s">
        <v>363</v>
      </c>
      <c r="H98" s="45" t="s">
        <v>364</v>
      </c>
      <c r="I98" s="45" t="s">
        <v>262</v>
      </c>
    </row>
  </sheetData>
  <mergeCells count="60">
    <mergeCell ref="D86:F86"/>
    <mergeCell ref="C87:I87"/>
    <mergeCell ref="C88:I88"/>
    <mergeCell ref="D89:E89"/>
    <mergeCell ref="C90:C94"/>
    <mergeCell ref="D85:F85"/>
    <mergeCell ref="B58:G58"/>
    <mergeCell ref="C59:D59"/>
    <mergeCell ref="B60:B61"/>
    <mergeCell ref="B64:B65"/>
    <mergeCell ref="D70:F70"/>
    <mergeCell ref="D71:F71"/>
    <mergeCell ref="C72:H72"/>
    <mergeCell ref="C73:H73"/>
    <mergeCell ref="D74:E74"/>
    <mergeCell ref="C75:C76"/>
    <mergeCell ref="C80:C81"/>
    <mergeCell ref="B57:G57"/>
    <mergeCell ref="A49:C49"/>
    <mergeCell ref="D49:E49"/>
    <mergeCell ref="F49:G49"/>
    <mergeCell ref="A50:C50"/>
    <mergeCell ref="D50:E50"/>
    <mergeCell ref="F50:G50"/>
    <mergeCell ref="A51:C51"/>
    <mergeCell ref="D51:E51"/>
    <mergeCell ref="F51:G51"/>
    <mergeCell ref="C55:E55"/>
    <mergeCell ref="C56:E56"/>
    <mergeCell ref="A47:C47"/>
    <mergeCell ref="D47:E47"/>
    <mergeCell ref="F47:G47"/>
    <mergeCell ref="A48:C48"/>
    <mergeCell ref="D48:E48"/>
    <mergeCell ref="F48:G48"/>
    <mergeCell ref="A45:H45"/>
    <mergeCell ref="I45:M45"/>
    <mergeCell ref="N45:Q45"/>
    <mergeCell ref="A46:C46"/>
    <mergeCell ref="D46:E46"/>
    <mergeCell ref="F46:G46"/>
    <mergeCell ref="B39:F39"/>
    <mergeCell ref="G39:I39"/>
    <mergeCell ref="B41:F41"/>
    <mergeCell ref="G41:I41"/>
    <mergeCell ref="B43:F43"/>
    <mergeCell ref="G43:I43"/>
    <mergeCell ref="B37:F37"/>
    <mergeCell ref="G37:J37"/>
    <mergeCell ref="C1:E1"/>
    <mergeCell ref="C2:E2"/>
    <mergeCell ref="C3:E3"/>
    <mergeCell ref="B5:G5"/>
    <mergeCell ref="B6:G6"/>
    <mergeCell ref="C7:D7"/>
    <mergeCell ref="B12:B16"/>
    <mergeCell ref="B17:B24"/>
    <mergeCell ref="B25:B26"/>
    <mergeCell ref="B27:B28"/>
    <mergeCell ref="A35:Q35"/>
  </mergeCells>
  <dataValidations count="5">
    <dataValidation type="list" allowBlank="1" showInputMessage="1" showErrorMessage="1" sqref="M41">
      <formula1>vigencias</formula1>
    </dataValidation>
    <dataValidation type="list" allowBlank="1" showInputMessage="1" showErrorMessage="1" sqref="K41:K43">
      <formula1>nivel</formula1>
    </dataValidation>
    <dataValidation type="list" allowBlank="1" showInputMessage="1" showErrorMessage="1" sqref="M39">
      <formula1>orden</formula1>
    </dataValidation>
    <dataValidation type="list" allowBlank="1" showInputMessage="1" showErrorMessage="1" sqref="G39:I39">
      <formula1>sector</formula1>
    </dataValidation>
    <dataValidation type="list" allowBlank="1" showInputMessage="1" showErrorMessage="1" sqref="G41:I41">
      <formula1>departamentos</formula1>
    </dataValidation>
  </dataValidation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workbookViewId="0">
      <selection activeCell="C5" sqref="C5:D7"/>
    </sheetView>
  </sheetViews>
  <sheetFormatPr baseColWidth="10" defaultRowHeight="15" x14ac:dyDescent="0.25"/>
  <sheetData>
    <row r="1" spans="1:20" ht="15" customHeight="1" x14ac:dyDescent="0.25">
      <c r="A1" s="271" t="s">
        <v>75</v>
      </c>
      <c r="B1" s="271"/>
      <c r="C1" s="270" t="s">
        <v>84</v>
      </c>
      <c r="D1" s="270"/>
      <c r="E1" s="270" t="s">
        <v>85</v>
      </c>
      <c r="F1" s="270"/>
      <c r="G1" s="270" t="s">
        <v>85</v>
      </c>
      <c r="H1" s="270"/>
      <c r="I1" s="270" t="s">
        <v>85</v>
      </c>
      <c r="J1" s="270"/>
      <c r="K1" s="270" t="s">
        <v>85</v>
      </c>
      <c r="L1" s="270"/>
      <c r="M1" s="270" t="s">
        <v>85</v>
      </c>
      <c r="N1" s="270"/>
      <c r="O1" s="270" t="s">
        <v>86</v>
      </c>
      <c r="P1" s="270"/>
      <c r="Q1" s="270" t="s">
        <v>86</v>
      </c>
      <c r="R1" s="270"/>
      <c r="S1" s="270" t="s">
        <v>86</v>
      </c>
      <c r="T1" s="270"/>
    </row>
    <row r="2" spans="1:20" x14ac:dyDescent="0.25">
      <c r="A2" s="271"/>
      <c r="B2" s="271"/>
      <c r="C2" s="270"/>
      <c r="D2" s="270"/>
      <c r="E2" s="270"/>
      <c r="F2" s="270"/>
      <c r="G2" s="270"/>
      <c r="H2" s="270"/>
      <c r="I2" s="270"/>
      <c r="J2" s="270"/>
      <c r="K2" s="270"/>
      <c r="L2" s="270"/>
      <c r="M2" s="270"/>
      <c r="N2" s="270"/>
      <c r="O2" s="270"/>
      <c r="P2" s="270"/>
      <c r="Q2" s="270"/>
      <c r="R2" s="270"/>
      <c r="S2" s="270"/>
      <c r="T2" s="270"/>
    </row>
    <row r="3" spans="1:20" x14ac:dyDescent="0.25">
      <c r="A3" s="271" t="s">
        <v>76</v>
      </c>
      <c r="B3" s="271"/>
      <c r="C3" s="270"/>
      <c r="D3" s="270"/>
      <c r="E3" s="270"/>
      <c r="F3" s="270"/>
      <c r="G3" s="270"/>
      <c r="H3" s="270"/>
      <c r="I3" s="270"/>
      <c r="J3" s="270"/>
      <c r="K3" s="270"/>
      <c r="L3" s="270"/>
      <c r="M3" s="270"/>
      <c r="N3" s="270"/>
      <c r="O3" s="270"/>
      <c r="P3" s="270"/>
      <c r="Q3" s="270"/>
      <c r="R3" s="270"/>
      <c r="S3" s="270"/>
      <c r="T3" s="270"/>
    </row>
    <row r="4" spans="1:20" x14ac:dyDescent="0.25">
      <c r="A4" s="271"/>
      <c r="B4" s="271"/>
      <c r="C4" s="271">
        <v>2016</v>
      </c>
      <c r="D4" s="271"/>
      <c r="E4" s="271">
        <v>2017</v>
      </c>
      <c r="F4" s="271"/>
      <c r="G4" s="271">
        <v>2018</v>
      </c>
      <c r="H4" s="271"/>
      <c r="I4" s="271">
        <v>2019</v>
      </c>
      <c r="J4" s="271"/>
      <c r="K4" s="271">
        <v>2020</v>
      </c>
      <c r="L4" s="271"/>
      <c r="M4" s="271">
        <v>2021</v>
      </c>
      <c r="N4" s="271"/>
      <c r="O4" s="271">
        <v>2022</v>
      </c>
      <c r="P4" s="271"/>
      <c r="Q4" s="271">
        <v>2023</v>
      </c>
      <c r="R4" s="271"/>
      <c r="S4" s="271">
        <v>2024</v>
      </c>
      <c r="T4" s="271"/>
    </row>
    <row r="5" spans="1:20" x14ac:dyDescent="0.25">
      <c r="A5" s="272" t="s">
        <v>77</v>
      </c>
      <c r="B5" s="272"/>
      <c r="C5" s="271"/>
      <c r="D5" s="271"/>
      <c r="E5" s="271"/>
      <c r="F5" s="271"/>
      <c r="G5" s="271"/>
      <c r="H5" s="271"/>
      <c r="I5" s="271"/>
      <c r="J5" s="271"/>
      <c r="K5" s="271"/>
      <c r="L5" s="271"/>
      <c r="M5" s="271"/>
      <c r="N5" s="271"/>
      <c r="O5" s="271"/>
      <c r="P5" s="271"/>
      <c r="Q5" s="271"/>
      <c r="R5" s="271"/>
      <c r="S5" s="271"/>
      <c r="T5" s="271"/>
    </row>
    <row r="6" spans="1:20" x14ac:dyDescent="0.25">
      <c r="A6" s="272"/>
      <c r="B6" s="272"/>
      <c r="C6" s="271"/>
      <c r="D6" s="271"/>
      <c r="E6" s="271"/>
      <c r="F6" s="271"/>
      <c r="G6" s="271"/>
      <c r="H6" s="271"/>
      <c r="I6" s="271"/>
      <c r="J6" s="271"/>
      <c r="K6" s="271"/>
      <c r="L6" s="271"/>
      <c r="M6" s="271"/>
      <c r="N6" s="271"/>
      <c r="O6" s="271"/>
      <c r="P6" s="271"/>
      <c r="Q6" s="271"/>
      <c r="R6" s="271"/>
      <c r="S6" s="271"/>
      <c r="T6" s="271"/>
    </row>
    <row r="7" spans="1:20" x14ac:dyDescent="0.25">
      <c r="A7" s="272"/>
      <c r="B7" s="272"/>
      <c r="C7" s="271"/>
      <c r="D7" s="271"/>
      <c r="E7" s="271"/>
      <c r="F7" s="271"/>
      <c r="G7" s="271"/>
      <c r="H7" s="271"/>
      <c r="I7" s="271"/>
      <c r="J7" s="271"/>
      <c r="K7" s="271"/>
      <c r="L7" s="271"/>
      <c r="M7" s="271"/>
      <c r="N7" s="271"/>
      <c r="O7" s="271"/>
      <c r="P7" s="271"/>
      <c r="Q7" s="271"/>
      <c r="R7" s="271"/>
      <c r="S7" s="271"/>
      <c r="T7" s="271"/>
    </row>
    <row r="8" spans="1:20" x14ac:dyDescent="0.25">
      <c r="A8" s="272" t="s">
        <v>78</v>
      </c>
      <c r="B8" s="272"/>
      <c r="C8" s="271"/>
      <c r="D8" s="271"/>
      <c r="E8" s="271"/>
      <c r="F8" s="271"/>
      <c r="G8" s="271"/>
      <c r="H8" s="271"/>
      <c r="I8" s="271"/>
      <c r="J8" s="271"/>
      <c r="K8" s="271"/>
      <c r="L8" s="271"/>
      <c r="M8" s="271"/>
      <c r="N8" s="271"/>
      <c r="O8" s="271"/>
      <c r="P8" s="271"/>
      <c r="Q8" s="271"/>
      <c r="R8" s="271"/>
      <c r="S8" s="271"/>
      <c r="T8" s="271"/>
    </row>
    <row r="9" spans="1:20" x14ac:dyDescent="0.25">
      <c r="A9" s="272"/>
      <c r="B9" s="272"/>
      <c r="C9" s="271"/>
      <c r="D9" s="271"/>
      <c r="E9" s="271"/>
      <c r="F9" s="271"/>
      <c r="G9" s="271"/>
      <c r="H9" s="271"/>
      <c r="I9" s="271"/>
      <c r="J9" s="271"/>
      <c r="K9" s="271"/>
      <c r="L9" s="271"/>
      <c r="M9" s="271"/>
      <c r="N9" s="271"/>
      <c r="O9" s="271"/>
      <c r="P9" s="271"/>
      <c r="Q9" s="271"/>
      <c r="R9" s="271"/>
      <c r="S9" s="271"/>
      <c r="T9" s="271"/>
    </row>
    <row r="10" spans="1:20" x14ac:dyDescent="0.25">
      <c r="A10" s="272"/>
      <c r="B10" s="272"/>
      <c r="C10" s="271"/>
      <c r="D10" s="271"/>
      <c r="E10" s="271"/>
      <c r="F10" s="271"/>
      <c r="G10" s="271"/>
      <c r="H10" s="271"/>
      <c r="I10" s="271"/>
      <c r="J10" s="271"/>
      <c r="K10" s="271"/>
      <c r="L10" s="271"/>
      <c r="M10" s="271"/>
      <c r="N10" s="271"/>
      <c r="O10" s="271"/>
      <c r="P10" s="271"/>
      <c r="Q10" s="271"/>
      <c r="R10" s="271"/>
      <c r="S10" s="271"/>
      <c r="T10" s="271"/>
    </row>
    <row r="11" spans="1:20" x14ac:dyDescent="0.25">
      <c r="A11" s="272" t="s">
        <v>79</v>
      </c>
      <c r="B11" s="272"/>
      <c r="C11" s="271"/>
      <c r="D11" s="271"/>
      <c r="E11" s="271"/>
      <c r="F11" s="271"/>
      <c r="G11" s="271"/>
      <c r="H11" s="271"/>
      <c r="I11" s="271"/>
      <c r="J11" s="271"/>
      <c r="K11" s="271"/>
      <c r="L11" s="271"/>
      <c r="M11" s="271"/>
      <c r="N11" s="271"/>
      <c r="O11" s="271"/>
      <c r="P11" s="271"/>
      <c r="Q11" s="271"/>
      <c r="R11" s="271"/>
      <c r="S11" s="271"/>
      <c r="T11" s="271"/>
    </row>
    <row r="12" spans="1:20" x14ac:dyDescent="0.25">
      <c r="A12" s="272"/>
      <c r="B12" s="272"/>
      <c r="C12" s="271"/>
      <c r="D12" s="271"/>
      <c r="E12" s="271"/>
      <c r="F12" s="271"/>
      <c r="G12" s="271"/>
      <c r="H12" s="271"/>
      <c r="I12" s="271"/>
      <c r="J12" s="271"/>
      <c r="K12" s="271"/>
      <c r="L12" s="271"/>
      <c r="M12" s="271"/>
      <c r="N12" s="271"/>
      <c r="O12" s="271"/>
      <c r="P12" s="271"/>
      <c r="Q12" s="271"/>
      <c r="R12" s="271"/>
      <c r="S12" s="271"/>
      <c r="T12" s="271"/>
    </row>
    <row r="13" spans="1:20" x14ac:dyDescent="0.25">
      <c r="A13" s="272"/>
      <c r="B13" s="272"/>
      <c r="C13" s="271"/>
      <c r="D13" s="271"/>
      <c r="E13" s="271"/>
      <c r="F13" s="271"/>
      <c r="G13" s="271"/>
      <c r="H13" s="271"/>
      <c r="I13" s="271"/>
      <c r="J13" s="271"/>
      <c r="K13" s="271"/>
      <c r="L13" s="271"/>
      <c r="M13" s="271"/>
      <c r="N13" s="271"/>
      <c r="O13" s="271"/>
      <c r="P13" s="271"/>
      <c r="Q13" s="271"/>
      <c r="R13" s="271"/>
      <c r="S13" s="271"/>
      <c r="T13" s="271"/>
    </row>
    <row r="14" spans="1:20" x14ac:dyDescent="0.25">
      <c r="A14" s="272" t="s">
        <v>80</v>
      </c>
      <c r="B14" s="272"/>
      <c r="C14" s="271"/>
      <c r="D14" s="271"/>
      <c r="E14" s="271"/>
      <c r="F14" s="271"/>
      <c r="G14" s="271"/>
      <c r="H14" s="271"/>
      <c r="I14" s="271"/>
      <c r="J14" s="271"/>
      <c r="K14" s="271"/>
      <c r="L14" s="271"/>
      <c r="M14" s="271"/>
      <c r="N14" s="271"/>
      <c r="O14" s="271"/>
      <c r="P14" s="271"/>
      <c r="Q14" s="271"/>
      <c r="R14" s="271"/>
      <c r="S14" s="271"/>
      <c r="T14" s="271"/>
    </row>
    <row r="15" spans="1:20" x14ac:dyDescent="0.25">
      <c r="A15" s="272"/>
      <c r="B15" s="272"/>
      <c r="C15" s="271"/>
      <c r="D15" s="271"/>
      <c r="E15" s="271"/>
      <c r="F15" s="271"/>
      <c r="G15" s="271"/>
      <c r="H15" s="271"/>
      <c r="I15" s="271"/>
      <c r="J15" s="271"/>
      <c r="K15" s="271"/>
      <c r="L15" s="271"/>
      <c r="M15" s="271"/>
      <c r="N15" s="271"/>
      <c r="O15" s="271"/>
      <c r="P15" s="271"/>
      <c r="Q15" s="271"/>
      <c r="R15" s="271"/>
      <c r="S15" s="271"/>
      <c r="T15" s="271"/>
    </row>
    <row r="16" spans="1:20" x14ac:dyDescent="0.25">
      <c r="A16" s="272"/>
      <c r="B16" s="272"/>
      <c r="C16" s="271"/>
      <c r="D16" s="271"/>
      <c r="E16" s="271"/>
      <c r="F16" s="271"/>
      <c r="G16" s="271"/>
      <c r="H16" s="271"/>
      <c r="I16" s="271"/>
      <c r="J16" s="271"/>
      <c r="K16" s="271"/>
      <c r="L16" s="271"/>
      <c r="M16" s="271"/>
      <c r="N16" s="271"/>
      <c r="O16" s="271"/>
      <c r="P16" s="271"/>
      <c r="Q16" s="271"/>
      <c r="R16" s="271"/>
      <c r="S16" s="271"/>
      <c r="T16" s="271"/>
    </row>
    <row r="17" spans="1:20" x14ac:dyDescent="0.25">
      <c r="A17" s="272" t="s">
        <v>81</v>
      </c>
      <c r="B17" s="272"/>
      <c r="C17" s="271"/>
      <c r="D17" s="271"/>
      <c r="E17" s="271"/>
      <c r="F17" s="271"/>
      <c r="G17" s="271"/>
      <c r="H17" s="271"/>
      <c r="I17" s="271"/>
      <c r="J17" s="271"/>
      <c r="K17" s="271"/>
      <c r="L17" s="271"/>
      <c r="M17" s="271"/>
      <c r="N17" s="271"/>
      <c r="O17" s="271"/>
      <c r="P17" s="271"/>
      <c r="Q17" s="271"/>
      <c r="R17" s="271"/>
      <c r="S17" s="271"/>
      <c r="T17" s="271"/>
    </row>
    <row r="18" spans="1:20" x14ac:dyDescent="0.25">
      <c r="A18" s="272"/>
      <c r="B18" s="272"/>
      <c r="C18" s="271"/>
      <c r="D18" s="271"/>
      <c r="E18" s="271"/>
      <c r="F18" s="271"/>
      <c r="G18" s="271"/>
      <c r="H18" s="271"/>
      <c r="I18" s="271"/>
      <c r="J18" s="271"/>
      <c r="K18" s="271"/>
      <c r="L18" s="271"/>
      <c r="M18" s="271"/>
      <c r="N18" s="271"/>
      <c r="O18" s="271"/>
      <c r="P18" s="271"/>
      <c r="Q18" s="271"/>
      <c r="R18" s="271"/>
      <c r="S18" s="271"/>
      <c r="T18" s="271"/>
    </row>
    <row r="19" spans="1:20" x14ac:dyDescent="0.25">
      <c r="A19" s="272"/>
      <c r="B19" s="272"/>
      <c r="C19" s="271"/>
      <c r="D19" s="271"/>
      <c r="E19" s="271"/>
      <c r="F19" s="271"/>
      <c r="G19" s="271"/>
      <c r="H19" s="271"/>
      <c r="I19" s="271"/>
      <c r="J19" s="271"/>
      <c r="K19" s="271"/>
      <c r="L19" s="271"/>
      <c r="M19" s="271"/>
      <c r="N19" s="271"/>
      <c r="O19" s="271"/>
      <c r="P19" s="271"/>
      <c r="Q19" s="271"/>
      <c r="R19" s="271"/>
      <c r="S19" s="271"/>
      <c r="T19" s="271"/>
    </row>
    <row r="20" spans="1:20" x14ac:dyDescent="0.25">
      <c r="A20" s="272" t="s">
        <v>82</v>
      </c>
      <c r="B20" s="272"/>
      <c r="C20" s="271"/>
      <c r="D20" s="271"/>
      <c r="E20" s="271"/>
      <c r="F20" s="271"/>
      <c r="G20" s="271"/>
      <c r="H20" s="271"/>
      <c r="I20" s="271"/>
      <c r="J20" s="271"/>
      <c r="K20" s="271"/>
      <c r="L20" s="271"/>
      <c r="M20" s="271"/>
      <c r="N20" s="271"/>
      <c r="O20" s="271"/>
      <c r="P20" s="271"/>
      <c r="Q20" s="271"/>
      <c r="R20" s="271"/>
      <c r="S20" s="271"/>
      <c r="T20" s="271"/>
    </row>
    <row r="21" spans="1:20" x14ac:dyDescent="0.25">
      <c r="A21" s="272"/>
      <c r="B21" s="272"/>
      <c r="C21" s="271"/>
      <c r="D21" s="271"/>
      <c r="E21" s="271"/>
      <c r="F21" s="271"/>
      <c r="G21" s="271"/>
      <c r="H21" s="271"/>
      <c r="I21" s="271"/>
      <c r="J21" s="271"/>
      <c r="K21" s="271"/>
      <c r="L21" s="271"/>
      <c r="M21" s="271"/>
      <c r="N21" s="271"/>
      <c r="O21" s="271"/>
      <c r="P21" s="271"/>
      <c r="Q21" s="271"/>
      <c r="R21" s="271"/>
      <c r="S21" s="271"/>
      <c r="T21" s="271"/>
    </row>
    <row r="22" spans="1:20" x14ac:dyDescent="0.25">
      <c r="A22" s="272"/>
      <c r="B22" s="272"/>
      <c r="C22" s="271"/>
      <c r="D22" s="271"/>
      <c r="E22" s="271"/>
      <c r="F22" s="271"/>
      <c r="G22" s="271"/>
      <c r="H22" s="271"/>
      <c r="I22" s="271"/>
      <c r="J22" s="271"/>
      <c r="K22" s="271"/>
      <c r="L22" s="271"/>
      <c r="M22" s="271"/>
      <c r="N22" s="271"/>
      <c r="O22" s="271"/>
      <c r="P22" s="271"/>
      <c r="Q22" s="271"/>
      <c r="R22" s="271"/>
      <c r="S22" s="271"/>
      <c r="T22" s="271"/>
    </row>
    <row r="23" spans="1:20" ht="15" customHeight="1" x14ac:dyDescent="0.25">
      <c r="A23" s="272" t="s">
        <v>83</v>
      </c>
      <c r="B23" s="272"/>
      <c r="C23" s="271"/>
      <c r="D23" s="271"/>
      <c r="E23" s="271"/>
      <c r="F23" s="271"/>
      <c r="G23" s="271"/>
      <c r="H23" s="271"/>
      <c r="I23" s="271"/>
      <c r="J23" s="271"/>
      <c r="K23" s="271"/>
      <c r="L23" s="271"/>
      <c r="M23" s="271"/>
      <c r="N23" s="271"/>
      <c r="O23" s="271"/>
      <c r="P23" s="271"/>
      <c r="Q23" s="271"/>
      <c r="R23" s="271"/>
      <c r="S23" s="271"/>
      <c r="T23" s="271"/>
    </row>
    <row r="24" spans="1:20" x14ac:dyDescent="0.25">
      <c r="A24" s="272"/>
      <c r="B24" s="272"/>
      <c r="C24" s="271"/>
      <c r="D24" s="271"/>
      <c r="E24" s="271"/>
      <c r="F24" s="271"/>
      <c r="G24" s="271"/>
      <c r="H24" s="271"/>
      <c r="I24" s="271"/>
      <c r="J24" s="271"/>
      <c r="K24" s="271"/>
      <c r="L24" s="271"/>
      <c r="M24" s="271"/>
      <c r="N24" s="271"/>
      <c r="O24" s="271"/>
      <c r="P24" s="271"/>
      <c r="Q24" s="271"/>
      <c r="R24" s="271"/>
      <c r="S24" s="271"/>
      <c r="T24" s="271"/>
    </row>
    <row r="25" spans="1:20" x14ac:dyDescent="0.25">
      <c r="A25" s="272"/>
      <c r="B25" s="272"/>
      <c r="C25" s="271"/>
      <c r="D25" s="271"/>
      <c r="E25" s="271"/>
      <c r="F25" s="271"/>
      <c r="G25" s="271"/>
      <c r="H25" s="271"/>
      <c r="I25" s="271"/>
      <c r="J25" s="271"/>
      <c r="K25" s="271"/>
      <c r="L25" s="271"/>
      <c r="M25" s="271"/>
      <c r="N25" s="271"/>
      <c r="O25" s="271"/>
      <c r="P25" s="271"/>
      <c r="Q25" s="271"/>
      <c r="R25" s="271"/>
      <c r="S25" s="271"/>
      <c r="T25" s="271"/>
    </row>
  </sheetData>
  <mergeCells count="90">
    <mergeCell ref="C20:D22"/>
    <mergeCell ref="E20:F22"/>
    <mergeCell ref="G20:H22"/>
    <mergeCell ref="I20:J22"/>
    <mergeCell ref="K20:L22"/>
    <mergeCell ref="C23:D25"/>
    <mergeCell ref="E23:F25"/>
    <mergeCell ref="G23:H25"/>
    <mergeCell ref="I23:J25"/>
    <mergeCell ref="K23:L25"/>
    <mergeCell ref="M17:N19"/>
    <mergeCell ref="O17:P19"/>
    <mergeCell ref="Q17:R19"/>
    <mergeCell ref="Q23:R25"/>
    <mergeCell ref="S17:T19"/>
    <mergeCell ref="M20:N22"/>
    <mergeCell ref="S23:T25"/>
    <mergeCell ref="O20:P22"/>
    <mergeCell ref="Q20:R22"/>
    <mergeCell ref="S20:T22"/>
    <mergeCell ref="M23:N25"/>
    <mergeCell ref="O23:P25"/>
    <mergeCell ref="C17:D19"/>
    <mergeCell ref="E17:F19"/>
    <mergeCell ref="G17:H19"/>
    <mergeCell ref="I17:J19"/>
    <mergeCell ref="K17:L19"/>
    <mergeCell ref="K14:L16"/>
    <mergeCell ref="M14:N16"/>
    <mergeCell ref="O14:P16"/>
    <mergeCell ref="Q14:R16"/>
    <mergeCell ref="S14:T16"/>
    <mergeCell ref="A20:B22"/>
    <mergeCell ref="C8:D10"/>
    <mergeCell ref="Q8:R10"/>
    <mergeCell ref="K5:L7"/>
    <mergeCell ref="S8:T10"/>
    <mergeCell ref="C11:D13"/>
    <mergeCell ref="E11:F13"/>
    <mergeCell ref="G11:H13"/>
    <mergeCell ref="I11:J13"/>
    <mergeCell ref="K11:L13"/>
    <mergeCell ref="M11:N13"/>
    <mergeCell ref="O11:P13"/>
    <mergeCell ref="Q11:R13"/>
    <mergeCell ref="S11:T13"/>
    <mergeCell ref="G8:H10"/>
    <mergeCell ref="I8:J10"/>
    <mergeCell ref="A5:B7"/>
    <mergeCell ref="I4:J4"/>
    <mergeCell ref="O8:P10"/>
    <mergeCell ref="A23:B25"/>
    <mergeCell ref="C5:D7"/>
    <mergeCell ref="E5:F7"/>
    <mergeCell ref="G5:H7"/>
    <mergeCell ref="I5:J7"/>
    <mergeCell ref="C14:D16"/>
    <mergeCell ref="E14:F16"/>
    <mergeCell ref="G14:H16"/>
    <mergeCell ref="I14:J16"/>
    <mergeCell ref="A8:B10"/>
    <mergeCell ref="A11:B13"/>
    <mergeCell ref="A14:B16"/>
    <mergeCell ref="A17:B19"/>
    <mergeCell ref="I1:J3"/>
    <mergeCell ref="K1:L3"/>
    <mergeCell ref="E8:F10"/>
    <mergeCell ref="K4:L4"/>
    <mergeCell ref="M4:N4"/>
    <mergeCell ref="K8:L10"/>
    <mergeCell ref="M8:N10"/>
    <mergeCell ref="A1:B2"/>
    <mergeCell ref="A3:B4"/>
    <mergeCell ref="C4:D4"/>
    <mergeCell ref="E4:F4"/>
    <mergeCell ref="G4:H4"/>
    <mergeCell ref="C1:D3"/>
    <mergeCell ref="E1:F3"/>
    <mergeCell ref="G1:H3"/>
    <mergeCell ref="S1:T3"/>
    <mergeCell ref="Q4:R4"/>
    <mergeCell ref="S4:T4"/>
    <mergeCell ref="M5:N7"/>
    <mergeCell ref="O5:P7"/>
    <mergeCell ref="M1:N3"/>
    <mergeCell ref="O1:P3"/>
    <mergeCell ref="Q5:R7"/>
    <mergeCell ref="S5:T7"/>
    <mergeCell ref="Q1:R3"/>
    <mergeCell ref="O4:P4"/>
  </mergeCells>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
  <sheetViews>
    <sheetView workbookViewId="0">
      <selection sqref="A1:B3"/>
    </sheetView>
  </sheetViews>
  <sheetFormatPr baseColWidth="10" defaultRowHeight="15" x14ac:dyDescent="0.25"/>
  <sheetData>
    <row r="1" spans="1:24" x14ac:dyDescent="0.25">
      <c r="A1" s="273" t="s">
        <v>87</v>
      </c>
      <c r="B1" s="273"/>
      <c r="C1" s="273" t="s">
        <v>88</v>
      </c>
      <c r="D1" s="273"/>
      <c r="E1" s="273"/>
      <c r="F1" s="273"/>
      <c r="G1" s="273" t="s">
        <v>89</v>
      </c>
      <c r="H1" s="273"/>
      <c r="I1" s="273" t="s">
        <v>90</v>
      </c>
      <c r="J1" s="273"/>
      <c r="K1" s="273" t="s">
        <v>91</v>
      </c>
      <c r="L1" s="273"/>
      <c r="M1" s="273" t="s">
        <v>92</v>
      </c>
      <c r="N1" s="273"/>
      <c r="O1" s="273" t="s">
        <v>93</v>
      </c>
      <c r="P1" s="273"/>
      <c r="Q1" s="273" t="s">
        <v>94</v>
      </c>
      <c r="R1" s="273"/>
      <c r="S1" s="273" t="s">
        <v>95</v>
      </c>
      <c r="T1" s="273"/>
      <c r="U1" s="273" t="s">
        <v>96</v>
      </c>
      <c r="V1" s="273"/>
      <c r="W1" s="273" t="s">
        <v>97</v>
      </c>
      <c r="X1" s="273"/>
    </row>
    <row r="2" spans="1:24" x14ac:dyDescent="0.25">
      <c r="A2" s="273"/>
      <c r="B2" s="273"/>
      <c r="C2" s="273"/>
      <c r="D2" s="273"/>
      <c r="E2" s="273"/>
      <c r="F2" s="273"/>
      <c r="G2" s="273"/>
      <c r="H2" s="273"/>
      <c r="I2" s="273"/>
      <c r="J2" s="273"/>
      <c r="K2" s="273"/>
      <c r="L2" s="273"/>
      <c r="M2" s="273"/>
      <c r="N2" s="273"/>
      <c r="O2" s="273"/>
      <c r="P2" s="273"/>
      <c r="Q2" s="273"/>
      <c r="R2" s="273"/>
      <c r="S2" s="273"/>
      <c r="T2" s="273"/>
      <c r="U2" s="273"/>
      <c r="V2" s="273"/>
      <c r="W2" s="273"/>
      <c r="X2" s="273"/>
    </row>
    <row r="3" spans="1:24" x14ac:dyDescent="0.25">
      <c r="A3" s="273"/>
      <c r="B3" s="273"/>
      <c r="C3" s="273"/>
      <c r="D3" s="273"/>
      <c r="E3" s="273"/>
      <c r="F3" s="273"/>
      <c r="G3" s="273"/>
      <c r="H3" s="273"/>
      <c r="I3" s="273"/>
      <c r="J3" s="273"/>
      <c r="K3" s="273"/>
      <c r="L3" s="273"/>
      <c r="M3" s="273"/>
      <c r="N3" s="273"/>
      <c r="O3" s="273"/>
      <c r="P3" s="273"/>
      <c r="Q3" s="273"/>
      <c r="R3" s="273"/>
      <c r="S3" s="273"/>
      <c r="T3" s="273"/>
      <c r="U3" s="273"/>
      <c r="V3" s="273"/>
      <c r="W3" s="273"/>
      <c r="X3" s="273"/>
    </row>
    <row r="4" spans="1:24" x14ac:dyDescent="0.25">
      <c r="A4" s="274"/>
      <c r="B4" s="274"/>
      <c r="C4" s="274"/>
      <c r="D4" s="274"/>
      <c r="E4" s="274"/>
      <c r="F4" s="274"/>
      <c r="G4" s="274"/>
      <c r="H4" s="274"/>
      <c r="I4" s="274"/>
      <c r="J4" s="274"/>
      <c r="K4" s="274"/>
      <c r="L4" s="274"/>
      <c r="M4" s="274"/>
      <c r="N4" s="274"/>
      <c r="O4" s="274"/>
      <c r="P4" s="274"/>
      <c r="Q4" s="274"/>
      <c r="R4" s="274"/>
      <c r="S4" s="274"/>
      <c r="T4" s="274"/>
      <c r="U4" s="274"/>
      <c r="V4" s="274"/>
      <c r="W4" s="274"/>
      <c r="X4" s="274"/>
    </row>
    <row r="5" spans="1:24" x14ac:dyDescent="0.25">
      <c r="A5" s="274"/>
      <c r="B5" s="274"/>
      <c r="C5" s="274"/>
      <c r="D5" s="274"/>
      <c r="E5" s="274"/>
      <c r="F5" s="274"/>
      <c r="G5" s="274"/>
      <c r="H5" s="274"/>
      <c r="I5" s="274"/>
      <c r="J5" s="274"/>
      <c r="K5" s="274"/>
      <c r="L5" s="274"/>
      <c r="M5" s="274"/>
      <c r="N5" s="274"/>
      <c r="O5" s="274"/>
      <c r="P5" s="274"/>
      <c r="Q5" s="274"/>
      <c r="R5" s="274"/>
      <c r="S5" s="274"/>
      <c r="T5" s="274"/>
      <c r="U5" s="274"/>
      <c r="V5" s="274"/>
      <c r="W5" s="274"/>
      <c r="X5" s="274"/>
    </row>
    <row r="6" spans="1:24" x14ac:dyDescent="0.25">
      <c r="A6" s="274"/>
      <c r="B6" s="274"/>
      <c r="C6" s="274"/>
      <c r="D6" s="274"/>
      <c r="E6" s="274"/>
      <c r="F6" s="274"/>
      <c r="G6" s="274"/>
      <c r="H6" s="274"/>
      <c r="I6" s="274"/>
      <c r="J6" s="274"/>
      <c r="K6" s="274"/>
      <c r="L6" s="274"/>
      <c r="M6" s="274"/>
      <c r="N6" s="274"/>
      <c r="O6" s="274"/>
      <c r="P6" s="274"/>
      <c r="Q6" s="274"/>
      <c r="R6" s="274"/>
      <c r="S6" s="274"/>
      <c r="T6" s="274"/>
      <c r="U6" s="274"/>
      <c r="V6" s="274"/>
      <c r="W6" s="274"/>
      <c r="X6" s="274"/>
    </row>
    <row r="7" spans="1:24" x14ac:dyDescent="0.25">
      <c r="A7" s="274"/>
      <c r="B7" s="274"/>
      <c r="C7" s="274"/>
      <c r="D7" s="274"/>
      <c r="E7" s="274"/>
      <c r="F7" s="274"/>
      <c r="G7" s="274"/>
      <c r="H7" s="274"/>
      <c r="I7" s="274"/>
      <c r="J7" s="274"/>
      <c r="K7" s="274"/>
      <c r="L7" s="274"/>
      <c r="M7" s="274"/>
      <c r="N7" s="274"/>
      <c r="O7" s="274"/>
      <c r="P7" s="274"/>
      <c r="Q7" s="274"/>
      <c r="R7" s="274"/>
      <c r="S7" s="274"/>
      <c r="T7" s="274"/>
      <c r="U7" s="274"/>
      <c r="V7" s="274"/>
      <c r="W7" s="274"/>
      <c r="X7" s="274"/>
    </row>
    <row r="8" spans="1:24" x14ac:dyDescent="0.25">
      <c r="A8" s="274"/>
      <c r="B8" s="274"/>
      <c r="C8" s="274"/>
      <c r="D8" s="274"/>
      <c r="E8" s="274"/>
      <c r="F8" s="274"/>
      <c r="G8" s="274"/>
      <c r="H8" s="274"/>
      <c r="I8" s="274"/>
      <c r="J8" s="274"/>
      <c r="K8" s="274"/>
      <c r="L8" s="274"/>
      <c r="M8" s="274"/>
      <c r="N8" s="274"/>
      <c r="O8" s="274"/>
      <c r="P8" s="274"/>
      <c r="Q8" s="274"/>
      <c r="R8" s="274"/>
      <c r="S8" s="274"/>
      <c r="T8" s="274"/>
      <c r="U8" s="274"/>
      <c r="V8" s="274"/>
      <c r="W8" s="274"/>
      <c r="X8" s="274"/>
    </row>
    <row r="9" spans="1:24" x14ac:dyDescent="0.25">
      <c r="A9" s="274"/>
      <c r="B9" s="274"/>
      <c r="C9" s="274"/>
      <c r="D9" s="274"/>
      <c r="E9" s="274"/>
      <c r="F9" s="274"/>
      <c r="G9" s="274"/>
      <c r="H9" s="274"/>
      <c r="I9" s="274"/>
      <c r="J9" s="274"/>
      <c r="K9" s="274"/>
      <c r="L9" s="274"/>
      <c r="M9" s="274"/>
      <c r="N9" s="274"/>
      <c r="O9" s="274"/>
      <c r="P9" s="274"/>
      <c r="Q9" s="274"/>
      <c r="R9" s="274"/>
      <c r="S9" s="274"/>
      <c r="T9" s="274"/>
      <c r="U9" s="274"/>
      <c r="V9" s="274"/>
      <c r="W9" s="274"/>
      <c r="X9" s="274"/>
    </row>
    <row r="10" spans="1:24" x14ac:dyDescent="0.25">
      <c r="A10" s="274"/>
      <c r="B10" s="274"/>
      <c r="C10" s="274"/>
      <c r="D10" s="274"/>
      <c r="E10" s="274"/>
      <c r="F10" s="274"/>
      <c r="G10" s="274"/>
      <c r="H10" s="274"/>
      <c r="I10" s="274"/>
      <c r="J10" s="274"/>
      <c r="K10" s="274"/>
      <c r="L10" s="274"/>
      <c r="M10" s="274"/>
      <c r="N10" s="274"/>
      <c r="O10" s="274"/>
      <c r="P10" s="274"/>
      <c r="Q10" s="274"/>
      <c r="R10" s="274"/>
      <c r="S10" s="274"/>
      <c r="T10" s="274"/>
      <c r="U10" s="274"/>
      <c r="V10" s="274"/>
      <c r="W10" s="274"/>
      <c r="X10" s="274"/>
    </row>
    <row r="11" spans="1:24" x14ac:dyDescent="0.25">
      <c r="A11" s="274"/>
      <c r="B11" s="274"/>
      <c r="C11" s="274"/>
      <c r="D11" s="274"/>
      <c r="E11" s="274"/>
      <c r="F11" s="274"/>
      <c r="G11" s="274"/>
      <c r="H11" s="274"/>
      <c r="I11" s="274"/>
      <c r="J11" s="274"/>
      <c r="K11" s="274"/>
      <c r="L11" s="274"/>
      <c r="M11" s="274"/>
      <c r="N11" s="274"/>
      <c r="O11" s="274"/>
      <c r="P11" s="274"/>
      <c r="Q11" s="274"/>
      <c r="R11" s="274"/>
      <c r="S11" s="274"/>
      <c r="T11" s="274"/>
      <c r="U11" s="274"/>
      <c r="V11" s="274"/>
      <c r="W11" s="274"/>
      <c r="X11" s="274"/>
    </row>
    <row r="12" spans="1:24" x14ac:dyDescent="0.25">
      <c r="A12" s="274"/>
      <c r="B12" s="274"/>
      <c r="C12" s="274"/>
      <c r="D12" s="274"/>
      <c r="E12" s="274"/>
      <c r="F12" s="274"/>
      <c r="G12" s="274"/>
      <c r="H12" s="274"/>
      <c r="I12" s="274"/>
      <c r="J12" s="274"/>
      <c r="K12" s="274"/>
      <c r="L12" s="274"/>
      <c r="M12" s="274"/>
      <c r="N12" s="274"/>
      <c r="O12" s="274"/>
      <c r="P12" s="274"/>
      <c r="Q12" s="274"/>
      <c r="R12" s="274"/>
      <c r="S12" s="274"/>
      <c r="T12" s="274"/>
      <c r="U12" s="274"/>
      <c r="V12" s="274"/>
      <c r="W12" s="274"/>
      <c r="X12" s="274"/>
    </row>
    <row r="13" spans="1:24" x14ac:dyDescent="0.25">
      <c r="A13" s="274"/>
      <c r="B13" s="274"/>
      <c r="C13" s="274"/>
      <c r="D13" s="274"/>
      <c r="E13" s="274"/>
      <c r="F13" s="274"/>
      <c r="G13" s="274"/>
      <c r="H13" s="274"/>
      <c r="I13" s="274"/>
      <c r="J13" s="274"/>
      <c r="K13" s="274"/>
      <c r="L13" s="274"/>
      <c r="M13" s="274"/>
      <c r="N13" s="274"/>
      <c r="O13" s="274"/>
      <c r="P13" s="274"/>
      <c r="Q13" s="274"/>
      <c r="R13" s="274"/>
      <c r="S13" s="274"/>
      <c r="T13" s="274"/>
      <c r="U13" s="274"/>
      <c r="V13" s="274"/>
      <c r="W13" s="274"/>
      <c r="X13" s="274"/>
    </row>
    <row r="14" spans="1:24" x14ac:dyDescent="0.25">
      <c r="A14" s="274"/>
      <c r="B14" s="274"/>
      <c r="C14" s="274"/>
      <c r="D14" s="274"/>
      <c r="E14" s="274"/>
      <c r="F14" s="274"/>
      <c r="G14" s="274"/>
      <c r="H14" s="274"/>
      <c r="I14" s="274"/>
      <c r="J14" s="274"/>
      <c r="K14" s="274"/>
      <c r="L14" s="274"/>
      <c r="M14" s="274"/>
      <c r="N14" s="274"/>
      <c r="O14" s="274"/>
      <c r="P14" s="274"/>
      <c r="Q14" s="274"/>
      <c r="R14" s="274"/>
      <c r="S14" s="274"/>
      <c r="T14" s="274"/>
      <c r="U14" s="274"/>
      <c r="V14" s="274"/>
      <c r="W14" s="274"/>
      <c r="X14" s="274"/>
    </row>
    <row r="15" spans="1:24" x14ac:dyDescent="0.25">
      <c r="A15" s="274"/>
      <c r="B15" s="274"/>
      <c r="C15" s="274"/>
      <c r="D15" s="274"/>
      <c r="E15" s="274"/>
      <c r="F15" s="274"/>
      <c r="G15" s="274"/>
      <c r="H15" s="274"/>
      <c r="I15" s="274"/>
      <c r="J15" s="274"/>
      <c r="K15" s="274"/>
      <c r="L15" s="274"/>
      <c r="M15" s="274"/>
      <c r="N15" s="274"/>
      <c r="O15" s="274"/>
      <c r="P15" s="274"/>
      <c r="Q15" s="274"/>
      <c r="R15" s="274"/>
      <c r="S15" s="274"/>
      <c r="T15" s="274"/>
      <c r="U15" s="274"/>
      <c r="V15" s="274"/>
      <c r="W15" s="274"/>
      <c r="X15" s="274"/>
    </row>
    <row r="16" spans="1:24" x14ac:dyDescent="0.25">
      <c r="A16" s="274"/>
      <c r="B16" s="274"/>
      <c r="C16" s="274"/>
      <c r="D16" s="274"/>
      <c r="E16" s="274"/>
      <c r="F16" s="274"/>
      <c r="G16" s="274"/>
      <c r="H16" s="274"/>
      <c r="I16" s="274"/>
      <c r="J16" s="274"/>
      <c r="K16" s="274"/>
      <c r="L16" s="274"/>
      <c r="M16" s="274"/>
      <c r="N16" s="274"/>
      <c r="O16" s="274"/>
      <c r="P16" s="274"/>
      <c r="Q16" s="274"/>
      <c r="R16" s="274"/>
      <c r="S16" s="274"/>
      <c r="T16" s="274"/>
      <c r="U16" s="274"/>
      <c r="V16" s="274"/>
      <c r="W16" s="274"/>
      <c r="X16" s="274"/>
    </row>
    <row r="17" spans="1:24" x14ac:dyDescent="0.25">
      <c r="A17" s="274"/>
      <c r="B17" s="274"/>
      <c r="C17" s="274"/>
      <c r="D17" s="274"/>
      <c r="E17" s="274"/>
      <c r="F17" s="274"/>
      <c r="G17" s="274"/>
      <c r="H17" s="274"/>
      <c r="I17" s="274"/>
      <c r="J17" s="274"/>
      <c r="K17" s="274"/>
      <c r="L17" s="274"/>
      <c r="M17" s="274"/>
      <c r="N17" s="274"/>
      <c r="O17" s="274"/>
      <c r="P17" s="274"/>
      <c r="Q17" s="274"/>
      <c r="R17" s="274"/>
      <c r="S17" s="274"/>
      <c r="T17" s="274"/>
      <c r="U17" s="274"/>
      <c r="V17" s="274"/>
      <c r="W17" s="274"/>
      <c r="X17" s="274"/>
    </row>
    <row r="18" spans="1:24" x14ac:dyDescent="0.25">
      <c r="A18" s="274"/>
      <c r="B18" s="274"/>
      <c r="C18" s="274"/>
      <c r="D18" s="274"/>
      <c r="E18" s="274"/>
      <c r="F18" s="274"/>
      <c r="G18" s="274"/>
      <c r="H18" s="274"/>
      <c r="I18" s="274"/>
      <c r="J18" s="274"/>
      <c r="K18" s="274"/>
      <c r="L18" s="274"/>
      <c r="M18" s="274"/>
      <c r="N18" s="274"/>
      <c r="O18" s="274"/>
      <c r="P18" s="274"/>
      <c r="Q18" s="274"/>
      <c r="R18" s="274"/>
      <c r="S18" s="274"/>
      <c r="T18" s="274"/>
      <c r="U18" s="274"/>
      <c r="V18" s="274"/>
      <c r="W18" s="274"/>
      <c r="X18" s="274"/>
    </row>
    <row r="19" spans="1:24" x14ac:dyDescent="0.25">
      <c r="A19" s="274"/>
      <c r="B19" s="274"/>
      <c r="C19" s="274"/>
      <c r="D19" s="274"/>
      <c r="E19" s="274"/>
      <c r="F19" s="274"/>
      <c r="G19" s="274"/>
      <c r="H19" s="274"/>
      <c r="I19" s="274"/>
      <c r="J19" s="274"/>
      <c r="K19" s="274"/>
      <c r="L19" s="274"/>
      <c r="M19" s="274"/>
      <c r="N19" s="274"/>
      <c r="O19" s="274"/>
      <c r="P19" s="274"/>
      <c r="Q19" s="274"/>
      <c r="R19" s="274"/>
      <c r="S19" s="274"/>
      <c r="T19" s="274"/>
      <c r="U19" s="274"/>
      <c r="V19" s="274"/>
      <c r="W19" s="274"/>
      <c r="X19" s="274"/>
    </row>
    <row r="20" spans="1:24" x14ac:dyDescent="0.25">
      <c r="A20" s="274"/>
      <c r="B20" s="274"/>
      <c r="C20" s="274"/>
      <c r="D20" s="274"/>
      <c r="E20" s="274"/>
      <c r="F20" s="274"/>
      <c r="G20" s="274"/>
      <c r="H20" s="274"/>
      <c r="I20" s="274"/>
      <c r="J20" s="274"/>
      <c r="K20" s="274"/>
      <c r="L20" s="274"/>
      <c r="M20" s="274"/>
      <c r="N20" s="274"/>
      <c r="O20" s="274"/>
      <c r="P20" s="274"/>
      <c r="Q20" s="274"/>
      <c r="R20" s="274"/>
      <c r="S20" s="274"/>
      <c r="T20" s="274"/>
      <c r="U20" s="274"/>
      <c r="V20" s="274"/>
      <c r="W20" s="274"/>
      <c r="X20" s="274"/>
    </row>
    <row r="21" spans="1:24" x14ac:dyDescent="0.25">
      <c r="A21" s="274"/>
      <c r="B21" s="274"/>
      <c r="C21" s="274"/>
      <c r="D21" s="274"/>
      <c r="E21" s="274"/>
      <c r="F21" s="274"/>
      <c r="G21" s="274"/>
      <c r="H21" s="274"/>
      <c r="I21" s="274"/>
      <c r="J21" s="274"/>
      <c r="K21" s="274"/>
      <c r="L21" s="274"/>
      <c r="M21" s="274"/>
      <c r="N21" s="274"/>
      <c r="O21" s="274"/>
      <c r="P21" s="274"/>
      <c r="Q21" s="274"/>
      <c r="R21" s="274"/>
      <c r="S21" s="274"/>
      <c r="T21" s="274"/>
      <c r="U21" s="274"/>
      <c r="V21" s="274"/>
      <c r="W21" s="274"/>
      <c r="X21" s="274"/>
    </row>
    <row r="22" spans="1:24" x14ac:dyDescent="0.25">
      <c r="A22" s="274"/>
      <c r="B22" s="274"/>
      <c r="C22" s="274"/>
      <c r="D22" s="274"/>
      <c r="E22" s="274"/>
      <c r="F22" s="274"/>
      <c r="G22" s="274"/>
      <c r="H22" s="274"/>
      <c r="I22" s="274"/>
      <c r="J22" s="274"/>
      <c r="K22" s="274"/>
      <c r="L22" s="274"/>
      <c r="M22" s="274"/>
      <c r="N22" s="274"/>
      <c r="O22" s="274"/>
      <c r="P22" s="274"/>
      <c r="Q22" s="274"/>
      <c r="R22" s="274"/>
      <c r="S22" s="274"/>
      <c r="T22" s="274"/>
      <c r="U22" s="274"/>
      <c r="V22" s="274"/>
      <c r="W22" s="274"/>
      <c r="X22" s="274"/>
    </row>
    <row r="23" spans="1:24" x14ac:dyDescent="0.25">
      <c r="A23" s="274"/>
      <c r="B23" s="274"/>
      <c r="C23" s="274"/>
      <c r="D23" s="274"/>
      <c r="E23" s="274"/>
      <c r="F23" s="274"/>
      <c r="G23" s="274"/>
      <c r="H23" s="274"/>
      <c r="I23" s="274"/>
      <c r="J23" s="274"/>
      <c r="K23" s="274"/>
      <c r="L23" s="274"/>
      <c r="M23" s="274"/>
      <c r="N23" s="274"/>
      <c r="O23" s="274"/>
      <c r="P23" s="274"/>
      <c r="Q23" s="274"/>
      <c r="R23" s="274"/>
      <c r="S23" s="274"/>
      <c r="T23" s="274"/>
      <c r="U23" s="274"/>
      <c r="V23" s="274"/>
      <c r="W23" s="274"/>
      <c r="X23" s="274"/>
    </row>
    <row r="24" spans="1:24" x14ac:dyDescent="0.25">
      <c r="A24" s="274"/>
      <c r="B24" s="274"/>
      <c r="C24" s="274"/>
      <c r="D24" s="274"/>
      <c r="E24" s="274"/>
      <c r="F24" s="274"/>
      <c r="G24" s="274"/>
      <c r="H24" s="274"/>
      <c r="I24" s="274"/>
      <c r="J24" s="274"/>
      <c r="K24" s="274"/>
      <c r="L24" s="274"/>
      <c r="M24" s="274"/>
      <c r="N24" s="274"/>
      <c r="O24" s="274"/>
      <c r="P24" s="274"/>
      <c r="Q24" s="274"/>
      <c r="R24" s="274"/>
      <c r="S24" s="274"/>
      <c r="T24" s="274"/>
      <c r="U24" s="274"/>
      <c r="V24" s="274"/>
      <c r="W24" s="274"/>
      <c r="X24" s="274"/>
    </row>
    <row r="25" spans="1:24" x14ac:dyDescent="0.25">
      <c r="A25" s="274"/>
      <c r="B25" s="274"/>
      <c r="C25" s="274"/>
      <c r="D25" s="274"/>
      <c r="E25" s="274"/>
      <c r="F25" s="274"/>
      <c r="G25" s="274"/>
      <c r="H25" s="274"/>
      <c r="I25" s="274"/>
      <c r="J25" s="274"/>
      <c r="K25" s="274"/>
      <c r="L25" s="274"/>
      <c r="M25" s="274"/>
      <c r="N25" s="274"/>
      <c r="O25" s="274"/>
      <c r="P25" s="274"/>
      <c r="Q25" s="274"/>
      <c r="R25" s="274"/>
      <c r="S25" s="274"/>
      <c r="T25" s="274"/>
      <c r="U25" s="274"/>
      <c r="V25" s="274"/>
      <c r="W25" s="274"/>
      <c r="X25" s="274"/>
    </row>
    <row r="26" spans="1:24" x14ac:dyDescent="0.25">
      <c r="A26" s="274"/>
      <c r="B26" s="274"/>
      <c r="C26" s="274"/>
      <c r="D26" s="274"/>
      <c r="E26" s="274"/>
      <c r="F26" s="274"/>
      <c r="G26" s="274"/>
      <c r="H26" s="274"/>
      <c r="I26" s="274"/>
      <c r="J26" s="274"/>
      <c r="K26" s="274"/>
      <c r="L26" s="274"/>
      <c r="M26" s="274"/>
      <c r="N26" s="274"/>
      <c r="O26" s="274"/>
      <c r="P26" s="274"/>
      <c r="Q26" s="274"/>
      <c r="R26" s="274"/>
      <c r="S26" s="274"/>
      <c r="T26" s="274"/>
      <c r="U26" s="274"/>
      <c r="V26" s="274"/>
      <c r="W26" s="274"/>
      <c r="X26" s="274"/>
    </row>
    <row r="27" spans="1:24" x14ac:dyDescent="0.25">
      <c r="A27" s="274"/>
      <c r="B27" s="274"/>
      <c r="C27" s="274"/>
      <c r="D27" s="274"/>
      <c r="E27" s="274"/>
      <c r="F27" s="274"/>
      <c r="G27" s="274"/>
      <c r="H27" s="274"/>
      <c r="I27" s="274"/>
      <c r="J27" s="274"/>
      <c r="K27" s="274"/>
      <c r="L27" s="274"/>
      <c r="M27" s="274"/>
      <c r="N27" s="274"/>
      <c r="O27" s="274"/>
      <c r="P27" s="274"/>
      <c r="Q27" s="274"/>
      <c r="R27" s="274"/>
      <c r="S27" s="274"/>
      <c r="T27" s="274"/>
      <c r="U27" s="274"/>
      <c r="V27" s="274"/>
      <c r="W27" s="274"/>
      <c r="X27" s="274"/>
    </row>
    <row r="28" spans="1:24" x14ac:dyDescent="0.25">
      <c r="A28" s="274"/>
      <c r="B28" s="274"/>
      <c r="C28" s="274"/>
      <c r="D28" s="274"/>
      <c r="E28" s="274"/>
      <c r="F28" s="274"/>
      <c r="G28" s="274"/>
      <c r="H28" s="274"/>
      <c r="I28" s="274"/>
      <c r="J28" s="274"/>
      <c r="K28" s="274"/>
      <c r="L28" s="274"/>
      <c r="M28" s="274"/>
      <c r="N28" s="274"/>
      <c r="O28" s="274"/>
      <c r="P28" s="274"/>
      <c r="Q28" s="274"/>
      <c r="R28" s="274"/>
      <c r="S28" s="274"/>
      <c r="T28" s="274"/>
      <c r="U28" s="274"/>
      <c r="V28" s="274"/>
      <c r="W28" s="274"/>
      <c r="X28" s="274"/>
    </row>
    <row r="29" spans="1:24" x14ac:dyDescent="0.25">
      <c r="A29" s="274"/>
      <c r="B29" s="274"/>
      <c r="C29" s="274"/>
      <c r="D29" s="274"/>
      <c r="E29" s="274"/>
      <c r="F29" s="274"/>
      <c r="G29" s="274"/>
      <c r="H29" s="274"/>
      <c r="I29" s="274"/>
      <c r="J29" s="274"/>
      <c r="K29" s="274"/>
      <c r="L29" s="274"/>
      <c r="M29" s="274"/>
      <c r="N29" s="274"/>
      <c r="O29" s="274"/>
      <c r="P29" s="274"/>
      <c r="Q29" s="274"/>
      <c r="R29" s="274"/>
      <c r="S29" s="274"/>
      <c r="T29" s="274"/>
      <c r="U29" s="274"/>
      <c r="V29" s="274"/>
      <c r="W29" s="274"/>
      <c r="X29" s="274"/>
    </row>
    <row r="30" spans="1:24" x14ac:dyDescent="0.25">
      <c r="A30" s="274"/>
      <c r="B30" s="274"/>
      <c r="C30" s="274"/>
      <c r="D30" s="274"/>
      <c r="E30" s="274"/>
      <c r="F30" s="274"/>
      <c r="G30" s="274"/>
      <c r="H30" s="274"/>
      <c r="I30" s="274"/>
      <c r="J30" s="274"/>
      <c r="K30" s="274"/>
      <c r="L30" s="274"/>
      <c r="M30" s="274"/>
      <c r="N30" s="274"/>
      <c r="O30" s="274"/>
      <c r="P30" s="274"/>
      <c r="Q30" s="274"/>
      <c r="R30" s="274"/>
      <c r="S30" s="274"/>
      <c r="T30" s="274"/>
      <c r="U30" s="274"/>
      <c r="V30" s="274"/>
      <c r="W30" s="274"/>
      <c r="X30" s="274"/>
    </row>
    <row r="31" spans="1:24" x14ac:dyDescent="0.25">
      <c r="A31" s="274"/>
      <c r="B31" s="274"/>
      <c r="C31" s="274"/>
      <c r="D31" s="274"/>
      <c r="E31" s="274"/>
      <c r="F31" s="274"/>
      <c r="G31" s="274"/>
      <c r="H31" s="274"/>
      <c r="I31" s="274"/>
      <c r="J31" s="274"/>
      <c r="K31" s="274"/>
      <c r="L31" s="274"/>
      <c r="M31" s="274"/>
      <c r="N31" s="274"/>
      <c r="O31" s="274"/>
      <c r="P31" s="274"/>
      <c r="Q31" s="274"/>
      <c r="R31" s="274"/>
      <c r="S31" s="274"/>
      <c r="T31" s="274"/>
      <c r="U31" s="274"/>
      <c r="V31" s="274"/>
      <c r="W31" s="274"/>
      <c r="X31" s="274"/>
    </row>
    <row r="32" spans="1:24" x14ac:dyDescent="0.25">
      <c r="A32" s="274"/>
      <c r="B32" s="274"/>
      <c r="C32" s="274"/>
      <c r="D32" s="274"/>
      <c r="E32" s="274"/>
      <c r="F32" s="274"/>
      <c r="G32" s="274"/>
      <c r="H32" s="274"/>
      <c r="I32" s="274"/>
      <c r="J32" s="274"/>
      <c r="K32" s="274"/>
      <c r="L32" s="274"/>
      <c r="M32" s="274"/>
      <c r="N32" s="274"/>
      <c r="O32" s="274"/>
      <c r="P32" s="274"/>
      <c r="Q32" s="274"/>
      <c r="R32" s="274"/>
      <c r="S32" s="274"/>
      <c r="T32" s="274"/>
      <c r="U32" s="274"/>
      <c r="V32" s="274"/>
      <c r="W32" s="274"/>
      <c r="X32" s="274"/>
    </row>
    <row r="33" spans="1:24" x14ac:dyDescent="0.25">
      <c r="A33" s="274"/>
      <c r="B33" s="274"/>
      <c r="C33" s="274"/>
      <c r="D33" s="274"/>
      <c r="E33" s="274"/>
      <c r="F33" s="274"/>
      <c r="G33" s="274"/>
      <c r="H33" s="274"/>
      <c r="I33" s="274"/>
      <c r="J33" s="274"/>
      <c r="K33" s="274"/>
      <c r="L33" s="274"/>
      <c r="M33" s="274"/>
      <c r="N33" s="274"/>
      <c r="O33" s="274"/>
      <c r="P33" s="274"/>
      <c r="Q33" s="274"/>
      <c r="R33" s="274"/>
      <c r="S33" s="274"/>
      <c r="T33" s="274"/>
      <c r="U33" s="274"/>
      <c r="V33" s="274"/>
      <c r="W33" s="274"/>
      <c r="X33" s="274"/>
    </row>
    <row r="34" spans="1:24" x14ac:dyDescent="0.25">
      <c r="A34" s="274"/>
      <c r="B34" s="274"/>
      <c r="C34" s="274"/>
      <c r="D34" s="274"/>
      <c r="E34" s="274"/>
      <c r="F34" s="274"/>
      <c r="G34" s="274"/>
      <c r="H34" s="274"/>
      <c r="I34" s="274"/>
      <c r="J34" s="274"/>
      <c r="K34" s="274"/>
      <c r="L34" s="274"/>
      <c r="M34" s="274"/>
      <c r="N34" s="274"/>
      <c r="O34" s="274"/>
      <c r="P34" s="274"/>
      <c r="Q34" s="274"/>
      <c r="R34" s="274"/>
      <c r="S34" s="274"/>
      <c r="T34" s="274"/>
      <c r="U34" s="274"/>
      <c r="V34" s="274"/>
      <c r="W34" s="274"/>
      <c r="X34" s="274"/>
    </row>
    <row r="35" spans="1:24" x14ac:dyDescent="0.25">
      <c r="A35" s="274"/>
      <c r="B35" s="274"/>
      <c r="C35" s="274"/>
      <c r="D35" s="274"/>
      <c r="E35" s="274"/>
      <c r="F35" s="274"/>
      <c r="G35" s="274"/>
      <c r="H35" s="274"/>
      <c r="I35" s="274"/>
      <c r="J35" s="274"/>
      <c r="K35" s="274"/>
      <c r="L35" s="274"/>
      <c r="M35" s="274"/>
      <c r="N35" s="274"/>
      <c r="O35" s="274"/>
      <c r="P35" s="274"/>
      <c r="Q35" s="274"/>
      <c r="R35" s="274"/>
      <c r="S35" s="274"/>
      <c r="T35" s="274"/>
      <c r="U35" s="274"/>
      <c r="V35" s="274"/>
      <c r="W35" s="274"/>
      <c r="X35" s="274"/>
    </row>
    <row r="36" spans="1:24" x14ac:dyDescent="0.25">
      <c r="A36" s="274"/>
      <c r="B36" s="274"/>
      <c r="C36" s="274"/>
      <c r="D36" s="274"/>
      <c r="E36" s="274"/>
      <c r="F36" s="274"/>
      <c r="G36" s="274"/>
      <c r="H36" s="274"/>
      <c r="I36" s="274"/>
      <c r="J36" s="274"/>
      <c r="K36" s="274"/>
      <c r="L36" s="274"/>
      <c r="M36" s="274"/>
      <c r="N36" s="274"/>
      <c r="O36" s="274"/>
      <c r="P36" s="274"/>
      <c r="Q36" s="274"/>
      <c r="R36" s="274"/>
      <c r="S36" s="274"/>
      <c r="T36" s="274"/>
      <c r="U36" s="274"/>
      <c r="V36" s="274"/>
      <c r="W36" s="274"/>
      <c r="X36" s="274"/>
    </row>
    <row r="37" spans="1:24" x14ac:dyDescent="0.25">
      <c r="A37" s="274"/>
      <c r="B37" s="274"/>
      <c r="C37" s="274"/>
      <c r="D37" s="274"/>
      <c r="E37" s="274"/>
      <c r="F37" s="274"/>
      <c r="G37" s="274"/>
      <c r="H37" s="274"/>
      <c r="I37" s="274"/>
      <c r="J37" s="274"/>
      <c r="K37" s="274"/>
      <c r="L37" s="274"/>
      <c r="M37" s="274"/>
      <c r="N37" s="274"/>
      <c r="O37" s="274"/>
      <c r="P37" s="274"/>
      <c r="Q37" s="274"/>
      <c r="R37" s="274"/>
      <c r="S37" s="274"/>
      <c r="T37" s="274"/>
      <c r="U37" s="274"/>
      <c r="V37" s="274"/>
      <c r="W37" s="274"/>
      <c r="X37" s="274"/>
    </row>
    <row r="38" spans="1:24" x14ac:dyDescent="0.25">
      <c r="A38" s="274"/>
      <c r="B38" s="274"/>
      <c r="C38" s="274"/>
      <c r="D38" s="274"/>
      <c r="E38" s="274"/>
      <c r="F38" s="274"/>
      <c r="G38" s="274"/>
      <c r="H38" s="274"/>
      <c r="I38" s="274"/>
      <c r="J38" s="274"/>
      <c r="K38" s="274"/>
      <c r="L38" s="274"/>
      <c r="M38" s="274"/>
      <c r="N38" s="274"/>
      <c r="O38" s="274"/>
      <c r="P38" s="274"/>
      <c r="Q38" s="274"/>
      <c r="R38" s="274"/>
      <c r="S38" s="274"/>
      <c r="T38" s="274"/>
      <c r="U38" s="274"/>
      <c r="V38" s="274"/>
      <c r="W38" s="274"/>
      <c r="X38" s="274"/>
    </row>
    <row r="39" spans="1:24" x14ac:dyDescent="0.25">
      <c r="A39" s="274"/>
      <c r="B39" s="274"/>
      <c r="C39" s="274"/>
      <c r="D39" s="274"/>
      <c r="E39" s="274"/>
      <c r="F39" s="274"/>
      <c r="G39" s="274"/>
      <c r="H39" s="274"/>
      <c r="I39" s="274"/>
      <c r="J39" s="274"/>
      <c r="K39" s="274"/>
      <c r="L39" s="274"/>
      <c r="M39" s="274"/>
      <c r="N39" s="274"/>
      <c r="O39" s="274"/>
      <c r="P39" s="274"/>
      <c r="Q39" s="274"/>
      <c r="R39" s="274"/>
      <c r="S39" s="274"/>
      <c r="T39" s="274"/>
      <c r="U39" s="274"/>
      <c r="V39" s="274"/>
      <c r="W39" s="274"/>
      <c r="X39" s="274"/>
    </row>
    <row r="40" spans="1:24" x14ac:dyDescent="0.25">
      <c r="A40" s="274"/>
      <c r="B40" s="274"/>
      <c r="C40" s="274"/>
      <c r="D40" s="274"/>
      <c r="E40" s="274"/>
      <c r="F40" s="274"/>
      <c r="G40" s="274"/>
      <c r="H40" s="274"/>
      <c r="I40" s="274"/>
      <c r="J40" s="274"/>
      <c r="K40" s="274"/>
      <c r="L40" s="274"/>
      <c r="M40" s="274"/>
      <c r="N40" s="274"/>
      <c r="O40" s="274"/>
      <c r="P40" s="274"/>
      <c r="Q40" s="274"/>
      <c r="R40" s="274"/>
      <c r="S40" s="274"/>
      <c r="T40" s="274"/>
      <c r="U40" s="274"/>
      <c r="V40" s="274"/>
      <c r="W40" s="274"/>
      <c r="X40" s="274"/>
    </row>
    <row r="41" spans="1:24" x14ac:dyDescent="0.25">
      <c r="A41" s="274"/>
      <c r="B41" s="274"/>
      <c r="C41" s="274"/>
      <c r="D41" s="274"/>
      <c r="E41" s="274"/>
      <c r="F41" s="274"/>
      <c r="G41" s="274"/>
      <c r="H41" s="274"/>
      <c r="I41" s="274"/>
      <c r="J41" s="274"/>
      <c r="K41" s="274"/>
      <c r="L41" s="274"/>
      <c r="M41" s="274"/>
      <c r="N41" s="274"/>
      <c r="O41" s="274"/>
      <c r="P41" s="274"/>
      <c r="Q41" s="274"/>
      <c r="R41" s="274"/>
      <c r="S41" s="274"/>
      <c r="T41" s="274"/>
      <c r="U41" s="274"/>
      <c r="V41" s="274"/>
      <c r="W41" s="274"/>
      <c r="X41" s="274"/>
    </row>
    <row r="42" spans="1:24" x14ac:dyDescent="0.25">
      <c r="A42" s="274"/>
      <c r="B42" s="274"/>
      <c r="C42" s="274"/>
      <c r="D42" s="274"/>
      <c r="E42" s="274"/>
      <c r="F42" s="274"/>
      <c r="G42" s="274"/>
      <c r="H42" s="274"/>
      <c r="I42" s="274"/>
      <c r="J42" s="274"/>
      <c r="K42" s="274"/>
      <c r="L42" s="274"/>
      <c r="M42" s="274"/>
      <c r="N42" s="274"/>
      <c r="O42" s="274"/>
      <c r="P42" s="274"/>
      <c r="Q42" s="274"/>
      <c r="R42" s="274"/>
      <c r="S42" s="274"/>
      <c r="T42" s="274"/>
      <c r="U42" s="274"/>
      <c r="V42" s="274"/>
      <c r="W42" s="274"/>
      <c r="X42" s="274"/>
    </row>
    <row r="43" spans="1:24" x14ac:dyDescent="0.25">
      <c r="A43" s="274"/>
      <c r="B43" s="274"/>
      <c r="C43" s="274"/>
      <c r="D43" s="274"/>
      <c r="E43" s="274"/>
      <c r="F43" s="274"/>
      <c r="G43" s="274"/>
      <c r="H43" s="274"/>
      <c r="I43" s="274"/>
      <c r="J43" s="274"/>
      <c r="K43" s="274"/>
      <c r="L43" s="274"/>
      <c r="M43" s="274"/>
      <c r="N43" s="274"/>
      <c r="O43" s="274"/>
      <c r="P43" s="274"/>
      <c r="Q43" s="274"/>
      <c r="R43" s="274"/>
      <c r="S43" s="274"/>
      <c r="T43" s="274"/>
      <c r="U43" s="274"/>
      <c r="V43" s="274"/>
      <c r="W43" s="274"/>
      <c r="X43" s="274"/>
    </row>
    <row r="44" spans="1:24" x14ac:dyDescent="0.25">
      <c r="A44" s="274"/>
      <c r="B44" s="274"/>
      <c r="C44" s="274"/>
      <c r="D44" s="274"/>
      <c r="E44" s="274"/>
      <c r="F44" s="274"/>
      <c r="G44" s="274"/>
      <c r="H44" s="274"/>
      <c r="I44" s="274"/>
      <c r="J44" s="274"/>
      <c r="K44" s="274"/>
      <c r="L44" s="274"/>
      <c r="M44" s="274"/>
      <c r="N44" s="274"/>
      <c r="O44" s="274"/>
      <c r="P44" s="274"/>
      <c r="Q44" s="274"/>
      <c r="R44" s="274"/>
      <c r="S44" s="274"/>
      <c r="T44" s="274"/>
      <c r="U44" s="274"/>
      <c r="V44" s="274"/>
      <c r="W44" s="274"/>
      <c r="X44" s="274"/>
    </row>
    <row r="45" spans="1:24" x14ac:dyDescent="0.25">
      <c r="A45" s="274"/>
      <c r="B45" s="274"/>
      <c r="C45" s="274"/>
      <c r="D45" s="274"/>
      <c r="E45" s="274"/>
      <c r="F45" s="274"/>
      <c r="G45" s="274"/>
      <c r="H45" s="274"/>
      <c r="I45" s="274"/>
      <c r="J45" s="274"/>
      <c r="K45" s="274"/>
      <c r="L45" s="274"/>
      <c r="M45" s="274"/>
      <c r="N45" s="274"/>
      <c r="O45" s="274"/>
      <c r="P45" s="274"/>
      <c r="Q45" s="274"/>
      <c r="R45" s="274"/>
      <c r="S45" s="274"/>
      <c r="T45" s="274"/>
      <c r="U45" s="274"/>
      <c r="V45" s="274"/>
      <c r="W45" s="274"/>
      <c r="X45" s="274"/>
    </row>
    <row r="46" spans="1:24" x14ac:dyDescent="0.25">
      <c r="A46" s="274"/>
      <c r="B46" s="274"/>
      <c r="C46" s="274"/>
      <c r="D46" s="274"/>
      <c r="E46" s="274"/>
      <c r="F46" s="274"/>
      <c r="G46" s="274"/>
      <c r="H46" s="274"/>
      <c r="I46" s="274"/>
      <c r="J46" s="274"/>
      <c r="K46" s="274"/>
      <c r="L46" s="274"/>
      <c r="M46" s="274"/>
      <c r="N46" s="274"/>
      <c r="O46" s="274"/>
      <c r="P46" s="274"/>
      <c r="Q46" s="274"/>
      <c r="R46" s="274"/>
      <c r="S46" s="274"/>
      <c r="T46" s="274"/>
      <c r="U46" s="274"/>
      <c r="V46" s="274"/>
      <c r="W46" s="274"/>
      <c r="X46" s="274"/>
    </row>
    <row r="47" spans="1:24" x14ac:dyDescent="0.25">
      <c r="A47" s="274"/>
      <c r="B47" s="274"/>
      <c r="C47" s="274"/>
      <c r="D47" s="274"/>
      <c r="E47" s="274"/>
      <c r="F47" s="274"/>
      <c r="G47" s="274"/>
      <c r="H47" s="274"/>
      <c r="I47" s="274"/>
      <c r="J47" s="274"/>
      <c r="K47" s="274"/>
      <c r="L47" s="274"/>
      <c r="M47" s="274"/>
      <c r="N47" s="274"/>
      <c r="O47" s="274"/>
      <c r="P47" s="274"/>
      <c r="Q47" s="274"/>
      <c r="R47" s="274"/>
      <c r="S47" s="274"/>
      <c r="T47" s="274"/>
      <c r="U47" s="274"/>
      <c r="V47" s="274"/>
      <c r="W47" s="274"/>
      <c r="X47" s="274"/>
    </row>
    <row r="48" spans="1:24" x14ac:dyDescent="0.25">
      <c r="A48" s="274"/>
      <c r="B48" s="274"/>
      <c r="C48" s="274"/>
      <c r="D48" s="274"/>
      <c r="E48" s="274"/>
      <c r="F48" s="274"/>
      <c r="G48" s="274"/>
      <c r="H48" s="274"/>
      <c r="I48" s="274"/>
      <c r="J48" s="274"/>
      <c r="K48" s="274"/>
      <c r="L48" s="274"/>
      <c r="M48" s="274"/>
      <c r="N48" s="274"/>
      <c r="O48" s="274"/>
      <c r="P48" s="274"/>
      <c r="Q48" s="274"/>
      <c r="R48" s="274"/>
      <c r="S48" s="274"/>
      <c r="T48" s="274"/>
      <c r="U48" s="274"/>
      <c r="V48" s="274"/>
      <c r="W48" s="274"/>
      <c r="X48" s="274"/>
    </row>
    <row r="49" spans="1:24" x14ac:dyDescent="0.25">
      <c r="A49" s="274"/>
      <c r="B49" s="274"/>
      <c r="C49" s="274"/>
      <c r="D49" s="274"/>
      <c r="E49" s="274"/>
      <c r="F49" s="274"/>
      <c r="G49" s="274"/>
      <c r="H49" s="274"/>
      <c r="I49" s="274"/>
      <c r="J49" s="274"/>
      <c r="K49" s="274"/>
      <c r="L49" s="274"/>
      <c r="M49" s="274"/>
      <c r="N49" s="274"/>
      <c r="O49" s="274"/>
      <c r="P49" s="274"/>
      <c r="Q49" s="274"/>
      <c r="R49" s="274"/>
      <c r="S49" s="274"/>
      <c r="T49" s="274"/>
      <c r="U49" s="274"/>
      <c r="V49" s="274"/>
      <c r="W49" s="274"/>
      <c r="X49" s="274"/>
    </row>
    <row r="50" spans="1:24" x14ac:dyDescent="0.25">
      <c r="A50" s="274"/>
      <c r="B50" s="274"/>
      <c r="C50" s="274"/>
      <c r="D50" s="274"/>
      <c r="E50" s="274"/>
      <c r="F50" s="274"/>
      <c r="G50" s="274"/>
      <c r="H50" s="274"/>
      <c r="I50" s="274"/>
      <c r="J50" s="274"/>
      <c r="K50" s="274"/>
      <c r="L50" s="274"/>
      <c r="M50" s="274"/>
      <c r="N50" s="274"/>
      <c r="O50" s="274"/>
      <c r="P50" s="274"/>
      <c r="Q50" s="274"/>
      <c r="R50" s="274"/>
      <c r="S50" s="274"/>
      <c r="T50" s="274"/>
      <c r="U50" s="274"/>
      <c r="V50" s="274"/>
      <c r="W50" s="274"/>
      <c r="X50" s="274"/>
    </row>
    <row r="51" spans="1:24" x14ac:dyDescent="0.25">
      <c r="A51" s="274"/>
      <c r="B51" s="274"/>
      <c r="C51" s="274"/>
      <c r="D51" s="274"/>
      <c r="E51" s="274"/>
      <c r="F51" s="274"/>
      <c r="G51" s="274"/>
      <c r="H51" s="274"/>
      <c r="I51" s="274"/>
      <c r="J51" s="274"/>
      <c r="K51" s="274"/>
      <c r="L51" s="274"/>
      <c r="M51" s="274"/>
      <c r="N51" s="274"/>
      <c r="O51" s="274"/>
      <c r="P51" s="274"/>
      <c r="Q51" s="274"/>
      <c r="R51" s="274"/>
      <c r="S51" s="274"/>
      <c r="T51" s="274"/>
      <c r="U51" s="274"/>
      <c r="V51" s="274"/>
      <c r="W51" s="274"/>
      <c r="X51" s="274"/>
    </row>
    <row r="52" spans="1:24" x14ac:dyDescent="0.25">
      <c r="A52" s="274"/>
      <c r="B52" s="274"/>
      <c r="C52" s="274"/>
      <c r="D52" s="274"/>
      <c r="E52" s="274"/>
      <c r="F52" s="274"/>
      <c r="G52" s="274"/>
      <c r="H52" s="274"/>
      <c r="I52" s="274"/>
      <c r="J52" s="274"/>
      <c r="K52" s="274"/>
      <c r="L52" s="274"/>
      <c r="M52" s="274"/>
      <c r="N52" s="274"/>
      <c r="O52" s="274"/>
      <c r="P52" s="274"/>
      <c r="Q52" s="274"/>
      <c r="R52" s="274"/>
      <c r="S52" s="274"/>
      <c r="T52" s="274"/>
      <c r="U52" s="274"/>
      <c r="V52" s="274"/>
      <c r="W52" s="274"/>
      <c r="X52" s="274"/>
    </row>
    <row r="53" spans="1:24" x14ac:dyDescent="0.25">
      <c r="A53" s="274"/>
      <c r="B53" s="274"/>
      <c r="C53" s="274"/>
      <c r="D53" s="274"/>
      <c r="E53" s="274"/>
      <c r="F53" s="274"/>
      <c r="G53" s="274"/>
      <c r="H53" s="274"/>
      <c r="I53" s="274"/>
      <c r="J53" s="274"/>
      <c r="K53" s="274"/>
      <c r="L53" s="274"/>
      <c r="M53" s="274"/>
      <c r="N53" s="274"/>
      <c r="O53" s="274"/>
      <c r="P53" s="274"/>
      <c r="Q53" s="274"/>
      <c r="R53" s="274"/>
      <c r="S53" s="274"/>
      <c r="T53" s="274"/>
      <c r="U53" s="274"/>
      <c r="V53" s="274"/>
      <c r="W53" s="274"/>
      <c r="X53" s="274"/>
    </row>
    <row r="55" spans="1:24" x14ac:dyDescent="0.25">
      <c r="A55" t="s">
        <v>98</v>
      </c>
    </row>
    <row r="57" spans="1:24" x14ac:dyDescent="0.25">
      <c r="A57" s="274" t="s">
        <v>88</v>
      </c>
      <c r="B57" s="274"/>
      <c r="C57" s="274" t="s">
        <v>99</v>
      </c>
      <c r="D57" s="274"/>
      <c r="E57" s="274"/>
      <c r="F57" s="274"/>
      <c r="G57" s="274"/>
      <c r="H57" s="275" t="s">
        <v>97</v>
      </c>
      <c r="I57" s="275"/>
    </row>
    <row r="58" spans="1:24" x14ac:dyDescent="0.25">
      <c r="A58" s="274"/>
      <c r="B58" s="274"/>
      <c r="C58" s="274"/>
      <c r="D58" s="274"/>
      <c r="E58" s="274"/>
      <c r="F58" s="274"/>
      <c r="G58" s="274"/>
      <c r="H58" s="275"/>
      <c r="I58" s="275"/>
    </row>
    <row r="59" spans="1:24" x14ac:dyDescent="0.25">
      <c r="A59" s="274"/>
      <c r="B59" s="274"/>
      <c r="C59" s="274"/>
      <c r="D59" s="274"/>
      <c r="E59" s="274"/>
      <c r="F59" s="274"/>
      <c r="G59" s="274"/>
      <c r="H59" s="274"/>
      <c r="I59" s="274"/>
    </row>
    <row r="60" spans="1:24" x14ac:dyDescent="0.25">
      <c r="A60" s="274"/>
      <c r="B60" s="274"/>
      <c r="C60" s="274"/>
      <c r="D60" s="274"/>
      <c r="E60" s="274"/>
      <c r="F60" s="274"/>
      <c r="G60" s="274"/>
      <c r="H60" s="274"/>
      <c r="I60" s="274"/>
    </row>
    <row r="61" spans="1:24" x14ac:dyDescent="0.25">
      <c r="A61" s="274"/>
      <c r="B61" s="274"/>
      <c r="C61" s="274"/>
      <c r="D61" s="274"/>
      <c r="E61" s="274"/>
      <c r="F61" s="274"/>
      <c r="G61" s="274"/>
      <c r="H61" s="274"/>
      <c r="I61" s="274"/>
    </row>
  </sheetData>
  <mergeCells count="298">
    <mergeCell ref="A60:B60"/>
    <mergeCell ref="C60:G60"/>
    <mergeCell ref="H60:I60"/>
    <mergeCell ref="A61:B61"/>
    <mergeCell ref="C61:G61"/>
    <mergeCell ref="H61:I61"/>
    <mergeCell ref="A57:B58"/>
    <mergeCell ref="C57:G58"/>
    <mergeCell ref="H57:I58"/>
    <mergeCell ref="A59:B59"/>
    <mergeCell ref="C59:G59"/>
    <mergeCell ref="H59:I59"/>
    <mergeCell ref="M52:N53"/>
    <mergeCell ref="O52:P53"/>
    <mergeCell ref="Q52:R53"/>
    <mergeCell ref="S52:T53"/>
    <mergeCell ref="U52:V53"/>
    <mergeCell ref="W52:X53"/>
    <mergeCell ref="O50:P51"/>
    <mergeCell ref="Q50:R51"/>
    <mergeCell ref="S50:T51"/>
    <mergeCell ref="U50:V51"/>
    <mergeCell ref="W50:X51"/>
    <mergeCell ref="M50:N51"/>
    <mergeCell ref="A52:B53"/>
    <mergeCell ref="C52:F53"/>
    <mergeCell ref="G52:H53"/>
    <mergeCell ref="I52:J53"/>
    <mergeCell ref="K52:L53"/>
    <mergeCell ref="A50:B51"/>
    <mergeCell ref="C50:F51"/>
    <mergeCell ref="G50:H51"/>
    <mergeCell ref="I50:J51"/>
    <mergeCell ref="K50:L51"/>
    <mergeCell ref="M48:N49"/>
    <mergeCell ref="O48:P49"/>
    <mergeCell ref="Q48:R49"/>
    <mergeCell ref="S48:T49"/>
    <mergeCell ref="U48:V49"/>
    <mergeCell ref="W48:X49"/>
    <mergeCell ref="O46:P47"/>
    <mergeCell ref="Q46:R47"/>
    <mergeCell ref="S46:T47"/>
    <mergeCell ref="U46:V47"/>
    <mergeCell ref="W46:X47"/>
    <mergeCell ref="M46:N47"/>
    <mergeCell ref="A48:B49"/>
    <mergeCell ref="C48:F49"/>
    <mergeCell ref="G48:H49"/>
    <mergeCell ref="I48:J49"/>
    <mergeCell ref="K48:L49"/>
    <mergeCell ref="A46:B47"/>
    <mergeCell ref="C46:F47"/>
    <mergeCell ref="G46:H47"/>
    <mergeCell ref="I46:J47"/>
    <mergeCell ref="K46:L47"/>
    <mergeCell ref="M44:N45"/>
    <mergeCell ref="O44:P45"/>
    <mergeCell ref="Q44:R45"/>
    <mergeCell ref="S44:T45"/>
    <mergeCell ref="U44:V45"/>
    <mergeCell ref="W44:X45"/>
    <mergeCell ref="O42:P43"/>
    <mergeCell ref="Q42:R43"/>
    <mergeCell ref="S42:T43"/>
    <mergeCell ref="U42:V43"/>
    <mergeCell ref="W42:X43"/>
    <mergeCell ref="M42:N43"/>
    <mergeCell ref="A44:B45"/>
    <mergeCell ref="C44:F45"/>
    <mergeCell ref="G44:H45"/>
    <mergeCell ref="I44:J45"/>
    <mergeCell ref="K44:L45"/>
    <mergeCell ref="A42:B43"/>
    <mergeCell ref="C42:F43"/>
    <mergeCell ref="G42:H43"/>
    <mergeCell ref="I42:J43"/>
    <mergeCell ref="K42:L43"/>
    <mergeCell ref="M40:N41"/>
    <mergeCell ref="O40:P41"/>
    <mergeCell ref="Q40:R41"/>
    <mergeCell ref="S40:T41"/>
    <mergeCell ref="U40:V41"/>
    <mergeCell ref="W40:X41"/>
    <mergeCell ref="O38:P39"/>
    <mergeCell ref="Q38:R39"/>
    <mergeCell ref="S38:T39"/>
    <mergeCell ref="U38:V39"/>
    <mergeCell ref="W38:X39"/>
    <mergeCell ref="M38:N39"/>
    <mergeCell ref="A40:B41"/>
    <mergeCell ref="C40:F41"/>
    <mergeCell ref="G40:H41"/>
    <mergeCell ref="I40:J41"/>
    <mergeCell ref="K40:L41"/>
    <mergeCell ref="A38:B39"/>
    <mergeCell ref="C38:F39"/>
    <mergeCell ref="G38:H39"/>
    <mergeCell ref="I38:J39"/>
    <mergeCell ref="K38:L39"/>
    <mergeCell ref="M36:N37"/>
    <mergeCell ref="O36:P37"/>
    <mergeCell ref="Q36:R37"/>
    <mergeCell ref="S36:T37"/>
    <mergeCell ref="U36:V37"/>
    <mergeCell ref="W36:X37"/>
    <mergeCell ref="O34:P35"/>
    <mergeCell ref="Q34:R35"/>
    <mergeCell ref="S34:T35"/>
    <mergeCell ref="U34:V35"/>
    <mergeCell ref="W34:X35"/>
    <mergeCell ref="M34:N35"/>
    <mergeCell ref="A36:B37"/>
    <mergeCell ref="C36:F37"/>
    <mergeCell ref="G36:H37"/>
    <mergeCell ref="I36:J37"/>
    <mergeCell ref="K36:L37"/>
    <mergeCell ref="A34:B35"/>
    <mergeCell ref="C34:F35"/>
    <mergeCell ref="G34:H35"/>
    <mergeCell ref="I34:J35"/>
    <mergeCell ref="K34:L35"/>
    <mergeCell ref="M32:N33"/>
    <mergeCell ref="O32:P33"/>
    <mergeCell ref="Q32:R33"/>
    <mergeCell ref="S32:T33"/>
    <mergeCell ref="U32:V33"/>
    <mergeCell ref="W32:X33"/>
    <mergeCell ref="O30:P31"/>
    <mergeCell ref="Q30:R31"/>
    <mergeCell ref="S30:T31"/>
    <mergeCell ref="U30:V31"/>
    <mergeCell ref="W30:X31"/>
    <mergeCell ref="M30:N31"/>
    <mergeCell ref="A32:B33"/>
    <mergeCell ref="C32:F33"/>
    <mergeCell ref="G32:H33"/>
    <mergeCell ref="I32:J33"/>
    <mergeCell ref="K32:L33"/>
    <mergeCell ref="A30:B31"/>
    <mergeCell ref="C30:F31"/>
    <mergeCell ref="G30:H31"/>
    <mergeCell ref="I30:J31"/>
    <mergeCell ref="K30:L31"/>
    <mergeCell ref="M28:N29"/>
    <mergeCell ref="O28:P29"/>
    <mergeCell ref="Q28:R29"/>
    <mergeCell ref="S28:T29"/>
    <mergeCell ref="U28:V29"/>
    <mergeCell ref="W28:X29"/>
    <mergeCell ref="O26:P27"/>
    <mergeCell ref="Q26:R27"/>
    <mergeCell ref="S26:T27"/>
    <mergeCell ref="U26:V27"/>
    <mergeCell ref="W26:X27"/>
    <mergeCell ref="M26:N27"/>
    <mergeCell ref="A28:B29"/>
    <mergeCell ref="C28:F29"/>
    <mergeCell ref="G28:H29"/>
    <mergeCell ref="I28:J29"/>
    <mergeCell ref="K28:L29"/>
    <mergeCell ref="A26:B27"/>
    <mergeCell ref="C26:F27"/>
    <mergeCell ref="G26:H27"/>
    <mergeCell ref="I26:J27"/>
    <mergeCell ref="K26:L27"/>
    <mergeCell ref="M24:N25"/>
    <mergeCell ref="O24:P25"/>
    <mergeCell ref="Q24:R25"/>
    <mergeCell ref="S24:T25"/>
    <mergeCell ref="U24:V25"/>
    <mergeCell ref="W24:X25"/>
    <mergeCell ref="O22:P23"/>
    <mergeCell ref="Q22:R23"/>
    <mergeCell ref="S22:T23"/>
    <mergeCell ref="U22:V23"/>
    <mergeCell ref="W22:X23"/>
    <mergeCell ref="M22:N23"/>
    <mergeCell ref="A24:B25"/>
    <mergeCell ref="C24:F25"/>
    <mergeCell ref="G24:H25"/>
    <mergeCell ref="I24:J25"/>
    <mergeCell ref="K24:L25"/>
    <mergeCell ref="A22:B23"/>
    <mergeCell ref="C22:F23"/>
    <mergeCell ref="G22:H23"/>
    <mergeCell ref="I22:J23"/>
    <mergeCell ref="K22:L23"/>
    <mergeCell ref="M20:N21"/>
    <mergeCell ref="O20:P21"/>
    <mergeCell ref="Q20:R21"/>
    <mergeCell ref="S20:T21"/>
    <mergeCell ref="U20:V21"/>
    <mergeCell ref="W20:X21"/>
    <mergeCell ref="O18:P19"/>
    <mergeCell ref="Q18:R19"/>
    <mergeCell ref="S18:T19"/>
    <mergeCell ref="U18:V19"/>
    <mergeCell ref="W18:X19"/>
    <mergeCell ref="M18:N19"/>
    <mergeCell ref="A20:B21"/>
    <mergeCell ref="C20:F21"/>
    <mergeCell ref="G20:H21"/>
    <mergeCell ref="I20:J21"/>
    <mergeCell ref="K20:L21"/>
    <mergeCell ref="A18:B19"/>
    <mergeCell ref="C18:F19"/>
    <mergeCell ref="G18:H19"/>
    <mergeCell ref="I18:J19"/>
    <mergeCell ref="K18:L19"/>
    <mergeCell ref="M16:N17"/>
    <mergeCell ref="O16:P17"/>
    <mergeCell ref="Q16:R17"/>
    <mergeCell ref="S16:T17"/>
    <mergeCell ref="U16:V17"/>
    <mergeCell ref="W16:X17"/>
    <mergeCell ref="O14:P15"/>
    <mergeCell ref="Q14:R15"/>
    <mergeCell ref="S14:T15"/>
    <mergeCell ref="U14:V15"/>
    <mergeCell ref="W14:X15"/>
    <mergeCell ref="M14:N15"/>
    <mergeCell ref="A16:B17"/>
    <mergeCell ref="C16:F17"/>
    <mergeCell ref="G16:H17"/>
    <mergeCell ref="I16:J17"/>
    <mergeCell ref="K16:L17"/>
    <mergeCell ref="A14:B15"/>
    <mergeCell ref="C14:F15"/>
    <mergeCell ref="G14:H15"/>
    <mergeCell ref="I14:J15"/>
    <mergeCell ref="K14:L15"/>
    <mergeCell ref="Q12:R13"/>
    <mergeCell ref="S12:T13"/>
    <mergeCell ref="U12:V13"/>
    <mergeCell ref="W12:X13"/>
    <mergeCell ref="O10:P11"/>
    <mergeCell ref="Q10:R11"/>
    <mergeCell ref="S10:T11"/>
    <mergeCell ref="U10:V11"/>
    <mergeCell ref="W10:X11"/>
    <mergeCell ref="Q8:R9"/>
    <mergeCell ref="S8:T9"/>
    <mergeCell ref="U8:V9"/>
    <mergeCell ref="W8:X9"/>
    <mergeCell ref="A10:B11"/>
    <mergeCell ref="C10:F11"/>
    <mergeCell ref="G10:H11"/>
    <mergeCell ref="I10:J11"/>
    <mergeCell ref="K10:L11"/>
    <mergeCell ref="M10:N11"/>
    <mergeCell ref="A8:B9"/>
    <mergeCell ref="C8:F9"/>
    <mergeCell ref="G8:H9"/>
    <mergeCell ref="I8:J9"/>
    <mergeCell ref="K8:L9"/>
    <mergeCell ref="M8:N9"/>
    <mergeCell ref="O8:P9"/>
    <mergeCell ref="W6:X7"/>
    <mergeCell ref="M1:N3"/>
    <mergeCell ref="O1:P3"/>
    <mergeCell ref="Q1:R3"/>
    <mergeCell ref="S1:T3"/>
    <mergeCell ref="U1:V3"/>
    <mergeCell ref="W1:X3"/>
    <mergeCell ref="A12:B13"/>
    <mergeCell ref="C12:F13"/>
    <mergeCell ref="G12:H13"/>
    <mergeCell ref="I12:J13"/>
    <mergeCell ref="K12:L13"/>
    <mergeCell ref="M12:N13"/>
    <mergeCell ref="O12:P13"/>
    <mergeCell ref="W4:X5"/>
    <mergeCell ref="C4:F5"/>
    <mergeCell ref="A6:B7"/>
    <mergeCell ref="C6:F7"/>
    <mergeCell ref="G6:H7"/>
    <mergeCell ref="I6:J7"/>
    <mergeCell ref="K6:L7"/>
    <mergeCell ref="M6:N7"/>
    <mergeCell ref="O6:P7"/>
    <mergeCell ref="Q6:R7"/>
    <mergeCell ref="A1:B3"/>
    <mergeCell ref="C1:F3"/>
    <mergeCell ref="G1:H3"/>
    <mergeCell ref="I1:J3"/>
    <mergeCell ref="K1:L3"/>
    <mergeCell ref="G4:H5"/>
    <mergeCell ref="I4:J5"/>
    <mergeCell ref="S6:T7"/>
    <mergeCell ref="U6:V7"/>
    <mergeCell ref="K4:L5"/>
    <mergeCell ref="M4:N5"/>
    <mergeCell ref="O4:P5"/>
    <mergeCell ref="Q4:R5"/>
    <mergeCell ref="S4:T5"/>
    <mergeCell ref="U4:V5"/>
    <mergeCell ref="A4:B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vt:i4>
      </vt:variant>
    </vt:vector>
  </HeadingPairs>
  <TitlesOfParts>
    <vt:vector size="14" baseType="lpstr">
      <vt:lpstr>Monitoreo_Seguimento_Evaluación</vt:lpstr>
      <vt:lpstr>PINAR</vt:lpstr>
      <vt:lpstr>PLAN-ADQUISICIONES</vt:lpstr>
      <vt:lpstr>PLAN-VACANTES</vt:lpstr>
      <vt:lpstr>PREVISION-RECURSOS-HUMANOS</vt:lpstr>
      <vt:lpstr>ESTRATEGICO-TH</vt:lpstr>
      <vt:lpstr>INS-CAPACITACIONES</vt:lpstr>
      <vt:lpstr>INCENTIVOS-INSTITUCIONALES</vt:lpstr>
      <vt:lpstr>SG-SST</vt:lpstr>
      <vt:lpstr>ANTICORRUPCION</vt:lpstr>
      <vt:lpstr>PETI</vt:lpstr>
      <vt:lpstr>TRATAMIENTO-PRIVACIDAD-INFORMAC</vt:lpstr>
      <vt:lpstr>SEGURIDAD INFORMACION</vt:lpstr>
      <vt:lpstr>Monitoreo_Seguimento_Evaluación!Área_de_impresión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dc:creator>
  <cp:lastModifiedBy>GJ</cp:lastModifiedBy>
  <cp:lastPrinted>2017-09-03T02:10:22Z</cp:lastPrinted>
  <dcterms:created xsi:type="dcterms:W3CDTF">2017-01-17T16:11:32Z</dcterms:created>
  <dcterms:modified xsi:type="dcterms:W3CDTF">2020-05-11T15:11:22Z</dcterms:modified>
</cp:coreProperties>
</file>